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月謝管理表" sheetId="1" state="visible" r:id="rId1"/>
    <sheet xmlns:r="http://schemas.openxmlformats.org/officeDocument/2006/relationships" name="月別の集計" sheetId="2" state="visible" r:id="rId2"/>
    <sheet xmlns:r="http://schemas.openxmlformats.org/officeDocument/2006/relationships" name="使い方" sheetId="3" state="visible" r:id="rId3"/>
  </sheets>
  <definedNames>
    <definedName name="_xlnm.Print_Titles" localSheetId="0">'月謝管理表'!$3:$4,'月謝管理表'!$A:$C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m/d"/>
  </numFmts>
  <fonts count="5">
    <font>
      <name val="Calibri"/>
      <family val="2"/>
      <color theme="1"/>
      <sz val="11"/>
      <scheme val="minor"/>
    </font>
    <font>
      <name val="游ゴシック"/>
      <b val="1"/>
      <color rgb="003A5647"/>
      <sz val="14"/>
    </font>
    <font>
      <name val="游ゴシック"/>
      <b val="1"/>
      <sz val="11"/>
    </font>
    <font>
      <name val="游ゴシック"/>
      <color rgb="007A6054"/>
      <sz val="10"/>
    </font>
    <font>
      <name val="游ゴシック"/>
      <sz val="11"/>
    </font>
  </fonts>
  <fills count="7">
    <fill>
      <patternFill/>
    </fill>
    <fill>
      <patternFill patternType="gray125"/>
    </fill>
    <fill>
      <patternFill patternType="solid">
        <fgColor rgb="00E6EDE4"/>
      </patternFill>
    </fill>
    <fill>
      <patternFill patternType="solid">
        <fgColor rgb="00FFF8F2"/>
      </patternFill>
    </fill>
    <fill>
      <patternFill patternType="solid">
        <fgColor rgb="00EEF2EC"/>
      </patternFill>
    </fill>
    <fill>
      <patternFill patternType="solid">
        <fgColor rgb="00F5EFE7"/>
      </patternFill>
    </fill>
    <fill>
      <patternFill patternType="solid">
        <fgColor rgb="00FBF6EE"/>
      </patternFill>
    </fill>
  </fills>
  <borders count="2">
    <border>
      <left/>
      <right/>
      <top/>
      <bottom/>
      <diagonal/>
    </border>
    <border>
      <left style="thin">
        <color rgb="00D9CBBE"/>
      </left>
      <right style="thin">
        <color rgb="00D9CBBE"/>
      </right>
      <top style="thin">
        <color rgb="00D9CBBE"/>
      </top>
      <bottom style="thin">
        <color rgb="00D9CBBE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1" fontId="2" fillId="3" borderId="1" applyAlignment="1" pivotButton="0" quotePrefix="0" xfId="0">
      <alignment horizontal="center" vertical="center" wrapText="1"/>
    </xf>
    <xf numFmtId="0" fontId="3" fillId="0" borderId="0" pivotButton="0" quotePrefix="0" xfId="0"/>
    <xf numFmtId="0" fontId="2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4" fillId="6" borderId="1" pivotButton="0" quotePrefix="0" xfId="0"/>
    <xf numFmtId="3" fontId="4" fillId="6" borderId="1" pivotButton="0" quotePrefix="0" xfId="0"/>
    <xf numFmtId="164" fontId="4" fillId="6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 wrapText="1"/>
    </xf>
    <xf numFmtId="3" fontId="2" fillId="6" borderId="1" pivotButton="0" quotePrefix="0" xfId="0"/>
    <xf numFmtId="0" fontId="2" fillId="6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0" borderId="1" pivotButton="0" quotePrefix="0" xfId="0"/>
    <xf numFmtId="3" fontId="4" fillId="0" borderId="1" pivotButton="0" quotePrefix="0" xfId="0"/>
    <xf numFmtId="164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3" fontId="2" fillId="0" borderId="1" pivotButton="0" quotePrefix="0" xfId="0"/>
    <xf numFmtId="0" fontId="2" fillId="0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0" fontId="2" fillId="4" borderId="1" pivotButton="0" quotePrefix="0" xfId="0"/>
    <xf numFmtId="3" fontId="2" fillId="4" borderId="1" pivotButton="0" quotePrefix="0" xfId="0"/>
    <xf numFmtId="0" fontId="2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F6DDE1"/>
        </patternFill>
      </fill>
    </dxf>
    <dxf>
      <fill>
        <patternFill patternType="solid">
          <fgColor rgb="00FBE6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A35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6" customWidth="1" min="2" max="2"/>
    <col width="9" customWidth="1" min="3" max="3"/>
    <col width="8.5" customWidth="1" min="4" max="4"/>
    <col width="7.5" customWidth="1" min="5" max="5"/>
    <col width="8.5" customWidth="1" min="6" max="6"/>
    <col width="11" customWidth="1" min="7" max="7"/>
    <col width="8.5" customWidth="1" min="8" max="8"/>
    <col width="7.5" customWidth="1" min="9" max="9"/>
    <col width="8.5" customWidth="1" min="10" max="10"/>
    <col width="11" customWidth="1" min="11" max="11"/>
    <col width="8.5" customWidth="1" min="12" max="12"/>
    <col width="7.5" customWidth="1" min="13" max="13"/>
    <col width="8.5" customWidth="1" min="14" max="14"/>
    <col width="11" customWidth="1" min="15" max="15"/>
    <col width="8.5" customWidth="1" min="16" max="16"/>
    <col width="7.5" customWidth="1" min="17" max="17"/>
    <col width="8.5" customWidth="1" min="18" max="18"/>
    <col width="11" customWidth="1" min="19" max="19"/>
    <col width="8.5" customWidth="1" min="20" max="20"/>
    <col width="7.5" customWidth="1" min="21" max="21"/>
    <col width="8.5" customWidth="1" min="22" max="22"/>
    <col width="11" customWidth="1" min="23" max="23"/>
    <col width="8.5" customWidth="1" min="24" max="24"/>
    <col width="7.5" customWidth="1" min="25" max="25"/>
    <col width="8.5" customWidth="1" min="26" max="26"/>
    <col width="11" customWidth="1" min="27" max="27"/>
    <col width="8.5" customWidth="1" min="28" max="28"/>
    <col width="7.5" customWidth="1" min="29" max="29"/>
    <col width="8.5" customWidth="1" min="30" max="30"/>
    <col width="11" customWidth="1" min="31" max="31"/>
    <col width="8.5" customWidth="1" min="32" max="32"/>
    <col width="7.5" customWidth="1" min="33" max="33"/>
    <col width="8.5" customWidth="1" min="34" max="34"/>
    <col width="11" customWidth="1" min="35" max="35"/>
    <col width="8.5" customWidth="1" min="36" max="36"/>
    <col width="7.5" customWidth="1" min="37" max="37"/>
    <col width="8.5" customWidth="1" min="38" max="38"/>
    <col width="11" customWidth="1" min="39" max="39"/>
    <col width="8.5" customWidth="1" min="40" max="40"/>
    <col width="7.5" customWidth="1" min="41" max="41"/>
    <col width="8.5" customWidth="1" min="42" max="42"/>
    <col width="11" customWidth="1" min="43" max="43"/>
    <col width="8.5" customWidth="1" min="44" max="44"/>
    <col width="7.5" customWidth="1" min="45" max="45"/>
    <col width="8.5" customWidth="1" min="46" max="46"/>
    <col width="11" customWidth="1" min="47" max="47"/>
    <col width="8.5" customWidth="1" min="48" max="48"/>
    <col width="7.5" customWidth="1" min="49" max="49"/>
    <col width="8.5" customWidth="1" min="50" max="50"/>
    <col width="11" customWidth="1" min="51" max="51"/>
    <col width="10" customWidth="1" min="52" max="52"/>
    <col width="8" customWidth="1" min="53" max="53"/>
  </cols>
  <sheetData>
    <row r="1">
      <c r="A1" s="1" t="inlineStr">
        <is>
          <t>月謝管理表</t>
        </is>
      </c>
    </row>
    <row r="2">
      <c r="A2" s="2" t="inlineStr">
        <is>
          <t>年度</t>
        </is>
      </c>
      <c r="B2" s="3" t="n">
        <v>2026</v>
      </c>
      <c r="C2" s="4" t="inlineStr">
        <is>
          <t>← はじまりの年（4月の年）を入れます</t>
        </is>
      </c>
    </row>
    <row r="3">
      <c r="A3" s="2" t="inlineStr">
        <is>
          <t>No</t>
        </is>
      </c>
      <c r="B3" s="2" t="inlineStr">
        <is>
          <t>生徒名</t>
        </is>
      </c>
      <c r="C3" s="2" t="inlineStr">
        <is>
          <t>月額</t>
        </is>
      </c>
      <c r="D3" s="2" t="inlineStr">
        <is>
          <t>4月</t>
        </is>
      </c>
      <c r="E3" s="2" t="n"/>
      <c r="F3" s="2" t="n"/>
      <c r="G3" s="2" t="n"/>
      <c r="H3" s="5" t="inlineStr">
        <is>
          <t>5月</t>
        </is>
      </c>
      <c r="I3" s="5" t="n"/>
      <c r="J3" s="5" t="n"/>
      <c r="K3" s="5" t="n"/>
      <c r="L3" s="2" t="inlineStr">
        <is>
          <t>6月</t>
        </is>
      </c>
      <c r="M3" s="2" t="n"/>
      <c r="N3" s="2" t="n"/>
      <c r="O3" s="2" t="n"/>
      <c r="P3" s="5" t="inlineStr">
        <is>
          <t>7月</t>
        </is>
      </c>
      <c r="Q3" s="5" t="n"/>
      <c r="R3" s="5" t="n"/>
      <c r="S3" s="5" t="n"/>
      <c r="T3" s="2" t="inlineStr">
        <is>
          <t>8月</t>
        </is>
      </c>
      <c r="U3" s="2" t="n"/>
      <c r="V3" s="2" t="n"/>
      <c r="W3" s="2" t="n"/>
      <c r="X3" s="5" t="inlineStr">
        <is>
          <t>9月</t>
        </is>
      </c>
      <c r="Y3" s="5" t="n"/>
      <c r="Z3" s="5" t="n"/>
      <c r="AA3" s="5" t="n"/>
      <c r="AB3" s="2" t="inlineStr">
        <is>
          <t>10月</t>
        </is>
      </c>
      <c r="AC3" s="2" t="n"/>
      <c r="AD3" s="2" t="n"/>
      <c r="AE3" s="2" t="n"/>
      <c r="AF3" s="5" t="inlineStr">
        <is>
          <t>11月</t>
        </is>
      </c>
      <c r="AG3" s="5" t="n"/>
      <c r="AH3" s="5" t="n"/>
      <c r="AI3" s="5" t="n"/>
      <c r="AJ3" s="2" t="inlineStr">
        <is>
          <t>12月</t>
        </is>
      </c>
      <c r="AK3" s="2" t="n"/>
      <c r="AL3" s="2" t="n"/>
      <c r="AM3" s="2" t="n"/>
      <c r="AN3" s="5" t="inlineStr">
        <is>
          <t>1月</t>
        </is>
      </c>
      <c r="AO3" s="5" t="n"/>
      <c r="AP3" s="5" t="n"/>
      <c r="AQ3" s="5" t="n"/>
      <c r="AR3" s="2" t="inlineStr">
        <is>
          <t>2月</t>
        </is>
      </c>
      <c r="AS3" s="2" t="n"/>
      <c r="AT3" s="2" t="n"/>
      <c r="AU3" s="2" t="n"/>
      <c r="AV3" s="5" t="inlineStr">
        <is>
          <t>3月</t>
        </is>
      </c>
      <c r="AW3" s="5" t="n"/>
      <c r="AX3" s="5" t="n"/>
      <c r="AY3" s="5" t="n"/>
      <c r="AZ3" s="2" t="inlineStr">
        <is>
          <t>年間合計</t>
        </is>
      </c>
      <c r="BA3" s="2" t="inlineStr">
        <is>
          <t>未納の月</t>
        </is>
      </c>
    </row>
    <row r="4" ht="20" customHeight="1">
      <c r="A4" s="2" t="n"/>
      <c r="B4" s="2" t="n"/>
      <c r="C4" s="2" t="n"/>
      <c r="D4" s="2" t="inlineStr">
        <is>
          <t>金額</t>
        </is>
      </c>
      <c r="E4" s="2" t="inlineStr">
        <is>
          <t>受取日</t>
        </is>
      </c>
      <c r="F4" s="2" t="inlineStr">
        <is>
          <t>方法</t>
        </is>
      </c>
      <c r="G4" s="2" t="inlineStr">
        <is>
          <t>メモ</t>
        </is>
      </c>
      <c r="H4" s="5" t="inlineStr">
        <is>
          <t>金額</t>
        </is>
      </c>
      <c r="I4" s="5" t="inlineStr">
        <is>
          <t>受取日</t>
        </is>
      </c>
      <c r="J4" s="5" t="inlineStr">
        <is>
          <t>方法</t>
        </is>
      </c>
      <c r="K4" s="5" t="inlineStr">
        <is>
          <t>メモ</t>
        </is>
      </c>
      <c r="L4" s="2" t="inlineStr">
        <is>
          <t>金額</t>
        </is>
      </c>
      <c r="M4" s="2" t="inlineStr">
        <is>
          <t>受取日</t>
        </is>
      </c>
      <c r="N4" s="2" t="inlineStr">
        <is>
          <t>方法</t>
        </is>
      </c>
      <c r="O4" s="2" t="inlineStr">
        <is>
          <t>メモ</t>
        </is>
      </c>
      <c r="P4" s="5" t="inlineStr">
        <is>
          <t>金額</t>
        </is>
      </c>
      <c r="Q4" s="5" t="inlineStr">
        <is>
          <t>受取日</t>
        </is>
      </c>
      <c r="R4" s="5" t="inlineStr">
        <is>
          <t>方法</t>
        </is>
      </c>
      <c r="S4" s="5" t="inlineStr">
        <is>
          <t>メモ</t>
        </is>
      </c>
      <c r="T4" s="2" t="inlineStr">
        <is>
          <t>金額</t>
        </is>
      </c>
      <c r="U4" s="2" t="inlineStr">
        <is>
          <t>受取日</t>
        </is>
      </c>
      <c r="V4" s="2" t="inlineStr">
        <is>
          <t>方法</t>
        </is>
      </c>
      <c r="W4" s="2" t="inlineStr">
        <is>
          <t>メモ</t>
        </is>
      </c>
      <c r="X4" s="5" t="inlineStr">
        <is>
          <t>金額</t>
        </is>
      </c>
      <c r="Y4" s="5" t="inlineStr">
        <is>
          <t>受取日</t>
        </is>
      </c>
      <c r="Z4" s="5" t="inlineStr">
        <is>
          <t>方法</t>
        </is>
      </c>
      <c r="AA4" s="5" t="inlineStr">
        <is>
          <t>メモ</t>
        </is>
      </c>
      <c r="AB4" s="2" t="inlineStr">
        <is>
          <t>金額</t>
        </is>
      </c>
      <c r="AC4" s="2" t="inlineStr">
        <is>
          <t>受取日</t>
        </is>
      </c>
      <c r="AD4" s="2" t="inlineStr">
        <is>
          <t>方法</t>
        </is>
      </c>
      <c r="AE4" s="2" t="inlineStr">
        <is>
          <t>メモ</t>
        </is>
      </c>
      <c r="AF4" s="5" t="inlineStr">
        <is>
          <t>金額</t>
        </is>
      </c>
      <c r="AG4" s="5" t="inlineStr">
        <is>
          <t>受取日</t>
        </is>
      </c>
      <c r="AH4" s="5" t="inlineStr">
        <is>
          <t>方法</t>
        </is>
      </c>
      <c r="AI4" s="5" t="inlineStr">
        <is>
          <t>メモ</t>
        </is>
      </c>
      <c r="AJ4" s="2" t="inlineStr">
        <is>
          <t>金額</t>
        </is>
      </c>
      <c r="AK4" s="2" t="inlineStr">
        <is>
          <t>受取日</t>
        </is>
      </c>
      <c r="AL4" s="2" t="inlineStr">
        <is>
          <t>方法</t>
        </is>
      </c>
      <c r="AM4" s="2" t="inlineStr">
        <is>
          <t>メモ</t>
        </is>
      </c>
      <c r="AN4" s="5" t="inlineStr">
        <is>
          <t>金額</t>
        </is>
      </c>
      <c r="AO4" s="5" t="inlineStr">
        <is>
          <t>受取日</t>
        </is>
      </c>
      <c r="AP4" s="5" t="inlineStr">
        <is>
          <t>方法</t>
        </is>
      </c>
      <c r="AQ4" s="5" t="inlineStr">
        <is>
          <t>メモ</t>
        </is>
      </c>
      <c r="AR4" s="2" t="inlineStr">
        <is>
          <t>金額</t>
        </is>
      </c>
      <c r="AS4" s="2" t="inlineStr">
        <is>
          <t>受取日</t>
        </is>
      </c>
      <c r="AT4" s="2" t="inlineStr">
        <is>
          <t>方法</t>
        </is>
      </c>
      <c r="AU4" s="2" t="inlineStr">
        <is>
          <t>メモ</t>
        </is>
      </c>
      <c r="AV4" s="5" t="inlineStr">
        <is>
          <t>金額</t>
        </is>
      </c>
      <c r="AW4" s="5" t="inlineStr">
        <is>
          <t>受取日</t>
        </is>
      </c>
      <c r="AX4" s="5" t="inlineStr">
        <is>
          <t>方法</t>
        </is>
      </c>
      <c r="AY4" s="5" t="inlineStr">
        <is>
          <t>メモ</t>
        </is>
      </c>
      <c r="AZ4" s="2" t="n"/>
      <c r="BA4" s="2" t="n"/>
    </row>
    <row r="5">
      <c r="A5" s="6" t="n">
        <v>1</v>
      </c>
      <c r="B5" s="7" t="inlineStr">
        <is>
          <t>記入例）佐藤 みどり</t>
        </is>
      </c>
      <c r="C5" s="8" t="n">
        <v>8000</v>
      </c>
      <c r="D5" s="8" t="n">
        <v>8000</v>
      </c>
      <c r="E5" s="9" t="n">
        <v>46118</v>
      </c>
      <c r="F5" s="6" t="inlineStr">
        <is>
          <t>現金</t>
        </is>
      </c>
      <c r="G5" s="10" t="n"/>
      <c r="H5" s="8" t="n">
        <v>8000</v>
      </c>
      <c r="I5" s="9" t="n">
        <v>46151</v>
      </c>
      <c r="J5" s="6" t="inlineStr">
        <is>
          <t>PayPay</t>
        </is>
      </c>
      <c r="K5" s="10" t="n"/>
      <c r="L5" s="8" t="n"/>
      <c r="M5" s="9" t="n"/>
      <c r="N5" s="6" t="n"/>
      <c r="O5" s="10" t="inlineStr">
        <is>
          <t>休会</t>
        </is>
      </c>
      <c r="P5" s="8" t="n">
        <v>8000</v>
      </c>
      <c r="Q5" s="9" t="n">
        <v>46207</v>
      </c>
      <c r="R5" s="6" t="inlineStr">
        <is>
          <t>現金</t>
        </is>
      </c>
      <c r="S5" s="10" t="n"/>
      <c r="T5" s="8" t="n">
        <v>8000</v>
      </c>
      <c r="U5" s="9" t="n">
        <v>46235</v>
      </c>
      <c r="V5" s="6" t="inlineStr">
        <is>
          <t>振込</t>
        </is>
      </c>
      <c r="W5" s="10" t="n"/>
      <c r="X5" s="8" t="n">
        <v>8000</v>
      </c>
      <c r="Y5" s="9" t="n">
        <v>46270</v>
      </c>
      <c r="Z5" s="6" t="inlineStr">
        <is>
          <t>現金</t>
        </is>
      </c>
      <c r="AA5" s="10" t="n"/>
      <c r="AB5" s="8" t="n"/>
      <c r="AC5" s="9" t="n"/>
      <c r="AD5" s="6" t="n"/>
      <c r="AE5" s="10" t="n"/>
      <c r="AF5" s="8" t="n"/>
      <c r="AG5" s="9" t="n"/>
      <c r="AH5" s="6" t="n"/>
      <c r="AI5" s="10" t="n"/>
      <c r="AJ5" s="8" t="n"/>
      <c r="AK5" s="9" t="n"/>
      <c r="AL5" s="6" t="n"/>
      <c r="AM5" s="10" t="n"/>
      <c r="AN5" s="8" t="n"/>
      <c r="AO5" s="9" t="n"/>
      <c r="AP5" s="6" t="n"/>
      <c r="AQ5" s="10" t="n"/>
      <c r="AR5" s="8" t="n"/>
      <c r="AS5" s="9" t="n"/>
      <c r="AT5" s="6" t="n"/>
      <c r="AU5" s="10" t="n"/>
      <c r="AV5" s="8" t="n"/>
      <c r="AW5" s="9" t="n"/>
      <c r="AX5" s="6" t="n"/>
      <c r="AY5" s="10" t="n"/>
      <c r="AZ5" s="11">
        <f>SUM(D5,H5,L5,P5,T5,X5,AB5,AF5,AJ5,AN5,AR5,AV5)</f>
        <v/>
      </c>
      <c r="BA5" s="12">
        <f>IF($C5="","",AND(D5="",DATE($B$2,4,1)&lt;=TODAY(),ISERROR(SEARCH("休会",G5)))*1+AND(H5="",DATE($B$2,5,1)&lt;=TODAY(),ISERROR(SEARCH("休会",K5)))*1+AND(L5="",DATE($B$2,6,1)&lt;=TODAY(),ISERROR(SEARCH("休会",O5)))*1+AND(P5="",DATE($B$2,7,1)&lt;=TODAY(),ISERROR(SEARCH("休会",S5)))*1+AND(T5="",DATE($B$2,8,1)&lt;=TODAY(),ISERROR(SEARCH("休会",W5)))*1+AND(X5="",DATE($B$2,9,1)&lt;=TODAY(),ISERROR(SEARCH("休会",AA5)))*1+AND(AB5="",DATE($B$2,10,1)&lt;=TODAY(),ISERROR(SEARCH("休会",AE5)))*1+AND(AF5="",DATE($B$2,11,1)&lt;=TODAY(),ISERROR(SEARCH("休会",AI5)))*1+AND(AJ5="",DATE($B$2,12,1)&lt;=TODAY(),ISERROR(SEARCH("休会",AM5)))*1+AND(AN5="",DATE($B$2,13,1)&lt;=TODAY(),ISERROR(SEARCH("休会",AQ5)))*1+AND(AR5="",DATE($B$2,14,1)&lt;=TODAY(),ISERROR(SEARCH("休会",AU5)))*1+AND(AV5="",DATE($B$2,15,1)&lt;=TODAY(),ISERROR(SEARCH("休会",AY5)))*1)</f>
        <v/>
      </c>
    </row>
    <row r="6">
      <c r="A6" s="6" t="n">
        <v>2</v>
      </c>
      <c r="B6" s="7" t="inlineStr">
        <is>
          <t>記入例）佐藤 ゆうと</t>
        </is>
      </c>
      <c r="C6" s="8" t="n">
        <v>6000</v>
      </c>
      <c r="D6" s="8" t="n">
        <v>6000</v>
      </c>
      <c r="E6" s="9" t="n">
        <v>46118</v>
      </c>
      <c r="F6" s="6" t="inlineStr">
        <is>
          <t>現金</t>
        </is>
      </c>
      <c r="G6" s="10" t="inlineStr">
        <is>
          <t>兄弟割引</t>
        </is>
      </c>
      <c r="H6" s="8" t="n">
        <v>6000</v>
      </c>
      <c r="I6" s="9" t="n">
        <v>46151</v>
      </c>
      <c r="J6" s="6" t="inlineStr">
        <is>
          <t>PayPay</t>
        </is>
      </c>
      <c r="K6" s="10" t="inlineStr">
        <is>
          <t>兄弟割引</t>
        </is>
      </c>
      <c r="L6" s="8" t="n">
        <v>3000</v>
      </c>
      <c r="M6" s="9" t="n">
        <v>46180</v>
      </c>
      <c r="N6" s="6" t="inlineStr">
        <is>
          <t>現金</t>
        </is>
      </c>
      <c r="O6" s="10" t="inlineStr">
        <is>
          <t>残りは7月</t>
        </is>
      </c>
      <c r="P6" s="8" t="n">
        <v>9000</v>
      </c>
      <c r="Q6" s="9" t="n">
        <v>46207</v>
      </c>
      <c r="R6" s="6" t="inlineStr">
        <is>
          <t>現金</t>
        </is>
      </c>
      <c r="S6" s="10" t="inlineStr">
        <is>
          <t>6月分3,000含む</t>
        </is>
      </c>
      <c r="T6" s="8" t="n">
        <v>6000</v>
      </c>
      <c r="U6" s="9" t="n">
        <v>46235</v>
      </c>
      <c r="V6" s="6" t="inlineStr">
        <is>
          <t>振込</t>
        </is>
      </c>
      <c r="W6" s="10" t="n"/>
      <c r="X6" s="8" t="n">
        <v>6000</v>
      </c>
      <c r="Y6" s="9" t="n">
        <v>46270</v>
      </c>
      <c r="Z6" s="6" t="inlineStr">
        <is>
          <t>現金</t>
        </is>
      </c>
      <c r="AA6" s="10" t="n"/>
      <c r="AB6" s="8" t="n"/>
      <c r="AC6" s="9" t="n"/>
      <c r="AD6" s="6" t="n"/>
      <c r="AE6" s="10" t="n"/>
      <c r="AF6" s="8" t="n"/>
      <c r="AG6" s="9" t="n"/>
      <c r="AH6" s="6" t="n"/>
      <c r="AI6" s="10" t="n"/>
      <c r="AJ6" s="8" t="n"/>
      <c r="AK6" s="9" t="n"/>
      <c r="AL6" s="6" t="n"/>
      <c r="AM6" s="10" t="n"/>
      <c r="AN6" s="8" t="n"/>
      <c r="AO6" s="9" t="n"/>
      <c r="AP6" s="6" t="n"/>
      <c r="AQ6" s="10" t="n"/>
      <c r="AR6" s="8" t="n"/>
      <c r="AS6" s="9" t="n"/>
      <c r="AT6" s="6" t="n"/>
      <c r="AU6" s="10" t="n"/>
      <c r="AV6" s="8" t="n"/>
      <c r="AW6" s="9" t="n"/>
      <c r="AX6" s="6" t="n"/>
      <c r="AY6" s="10" t="n"/>
      <c r="AZ6" s="11">
        <f>SUM(D6,H6,L6,P6,T6,X6,AB6,AF6,AJ6,AN6,AR6,AV6)</f>
        <v/>
      </c>
      <c r="BA6" s="12">
        <f>IF($C6="","",AND(D6="",DATE($B$2,4,1)&lt;=TODAY(),ISERROR(SEARCH("休会",G6)))*1+AND(H6="",DATE($B$2,5,1)&lt;=TODAY(),ISERROR(SEARCH("休会",K6)))*1+AND(L6="",DATE($B$2,6,1)&lt;=TODAY(),ISERROR(SEARCH("休会",O6)))*1+AND(P6="",DATE($B$2,7,1)&lt;=TODAY(),ISERROR(SEARCH("休会",S6)))*1+AND(T6="",DATE($B$2,8,1)&lt;=TODAY(),ISERROR(SEARCH("休会",W6)))*1+AND(X6="",DATE($B$2,9,1)&lt;=TODAY(),ISERROR(SEARCH("休会",AA6)))*1+AND(AB6="",DATE($B$2,10,1)&lt;=TODAY(),ISERROR(SEARCH("休会",AE6)))*1+AND(AF6="",DATE($B$2,11,1)&lt;=TODAY(),ISERROR(SEARCH("休会",AI6)))*1+AND(AJ6="",DATE($B$2,12,1)&lt;=TODAY(),ISERROR(SEARCH("休会",AM6)))*1+AND(AN6="",DATE($B$2,13,1)&lt;=TODAY(),ISERROR(SEARCH("休会",AQ6)))*1+AND(AR6="",DATE($B$2,14,1)&lt;=TODAY(),ISERROR(SEARCH("休会",AU6)))*1+AND(AV6="",DATE($B$2,15,1)&lt;=TODAY(),ISERROR(SEARCH("休会",AY6)))*1)</f>
        <v/>
      </c>
    </row>
    <row r="7">
      <c r="A7" s="13" t="n">
        <v>3</v>
      </c>
      <c r="B7" s="14" t="n"/>
      <c r="C7" s="15" t="n"/>
      <c r="D7" s="15" t="n"/>
      <c r="E7" s="16" t="n"/>
      <c r="F7" s="13" t="n"/>
      <c r="G7" s="17" t="n"/>
      <c r="H7" s="15" t="n"/>
      <c r="I7" s="16" t="n"/>
      <c r="J7" s="13" t="n"/>
      <c r="K7" s="17" t="n"/>
      <c r="L7" s="15" t="n"/>
      <c r="M7" s="16" t="n"/>
      <c r="N7" s="13" t="n"/>
      <c r="O7" s="17" t="n"/>
      <c r="P7" s="15" t="n"/>
      <c r="Q7" s="16" t="n"/>
      <c r="R7" s="13" t="n"/>
      <c r="S7" s="17" t="n"/>
      <c r="T7" s="15" t="n"/>
      <c r="U7" s="16" t="n"/>
      <c r="V7" s="13" t="n"/>
      <c r="W7" s="17" t="n"/>
      <c r="X7" s="15" t="n"/>
      <c r="Y7" s="16" t="n"/>
      <c r="Z7" s="13" t="n"/>
      <c r="AA7" s="17" t="n"/>
      <c r="AB7" s="15" t="n"/>
      <c r="AC7" s="16" t="n"/>
      <c r="AD7" s="13" t="n"/>
      <c r="AE7" s="17" t="n"/>
      <c r="AF7" s="15" t="n"/>
      <c r="AG7" s="16" t="n"/>
      <c r="AH7" s="13" t="n"/>
      <c r="AI7" s="17" t="n"/>
      <c r="AJ7" s="15" t="n"/>
      <c r="AK7" s="16" t="n"/>
      <c r="AL7" s="13" t="n"/>
      <c r="AM7" s="17" t="n"/>
      <c r="AN7" s="15" t="n"/>
      <c r="AO7" s="16" t="n"/>
      <c r="AP7" s="13" t="n"/>
      <c r="AQ7" s="17" t="n"/>
      <c r="AR7" s="15" t="n"/>
      <c r="AS7" s="16" t="n"/>
      <c r="AT7" s="13" t="n"/>
      <c r="AU7" s="17" t="n"/>
      <c r="AV7" s="15" t="n"/>
      <c r="AW7" s="16" t="n"/>
      <c r="AX7" s="13" t="n"/>
      <c r="AY7" s="17" t="n"/>
      <c r="AZ7" s="18">
        <f>SUM(D7,H7,L7,P7,T7,X7,AB7,AF7,AJ7,AN7,AR7,AV7)</f>
        <v/>
      </c>
      <c r="BA7" s="19">
        <f>IF($C7="","",AND(D7="",DATE($B$2,4,1)&lt;=TODAY(),ISERROR(SEARCH("休会",G7)))*1+AND(H7="",DATE($B$2,5,1)&lt;=TODAY(),ISERROR(SEARCH("休会",K7)))*1+AND(L7="",DATE($B$2,6,1)&lt;=TODAY(),ISERROR(SEARCH("休会",O7)))*1+AND(P7="",DATE($B$2,7,1)&lt;=TODAY(),ISERROR(SEARCH("休会",S7)))*1+AND(T7="",DATE($B$2,8,1)&lt;=TODAY(),ISERROR(SEARCH("休会",W7)))*1+AND(X7="",DATE($B$2,9,1)&lt;=TODAY(),ISERROR(SEARCH("休会",AA7)))*1+AND(AB7="",DATE($B$2,10,1)&lt;=TODAY(),ISERROR(SEARCH("休会",AE7)))*1+AND(AF7="",DATE($B$2,11,1)&lt;=TODAY(),ISERROR(SEARCH("休会",AI7)))*1+AND(AJ7="",DATE($B$2,12,1)&lt;=TODAY(),ISERROR(SEARCH("休会",AM7)))*1+AND(AN7="",DATE($B$2,13,1)&lt;=TODAY(),ISERROR(SEARCH("休会",AQ7)))*1+AND(AR7="",DATE($B$2,14,1)&lt;=TODAY(),ISERROR(SEARCH("休会",AU7)))*1+AND(AV7="",DATE($B$2,15,1)&lt;=TODAY(),ISERROR(SEARCH("休会",AY7)))*1)</f>
        <v/>
      </c>
    </row>
    <row r="8">
      <c r="A8" s="13" t="n">
        <v>4</v>
      </c>
      <c r="B8" s="14" t="n"/>
      <c r="C8" s="15" t="n"/>
      <c r="D8" s="15" t="n"/>
      <c r="E8" s="16" t="n"/>
      <c r="F8" s="13" t="n"/>
      <c r="G8" s="17" t="n"/>
      <c r="H8" s="15" t="n"/>
      <c r="I8" s="16" t="n"/>
      <c r="J8" s="13" t="n"/>
      <c r="K8" s="17" t="n"/>
      <c r="L8" s="15" t="n"/>
      <c r="M8" s="16" t="n"/>
      <c r="N8" s="13" t="n"/>
      <c r="O8" s="17" t="n"/>
      <c r="P8" s="15" t="n"/>
      <c r="Q8" s="16" t="n"/>
      <c r="R8" s="13" t="n"/>
      <c r="S8" s="17" t="n"/>
      <c r="T8" s="15" t="n"/>
      <c r="U8" s="16" t="n"/>
      <c r="V8" s="13" t="n"/>
      <c r="W8" s="17" t="n"/>
      <c r="X8" s="15" t="n"/>
      <c r="Y8" s="16" t="n"/>
      <c r="Z8" s="13" t="n"/>
      <c r="AA8" s="17" t="n"/>
      <c r="AB8" s="15" t="n"/>
      <c r="AC8" s="16" t="n"/>
      <c r="AD8" s="13" t="n"/>
      <c r="AE8" s="17" t="n"/>
      <c r="AF8" s="15" t="n"/>
      <c r="AG8" s="16" t="n"/>
      <c r="AH8" s="13" t="n"/>
      <c r="AI8" s="17" t="n"/>
      <c r="AJ8" s="15" t="n"/>
      <c r="AK8" s="16" t="n"/>
      <c r="AL8" s="13" t="n"/>
      <c r="AM8" s="17" t="n"/>
      <c r="AN8" s="15" t="n"/>
      <c r="AO8" s="16" t="n"/>
      <c r="AP8" s="13" t="n"/>
      <c r="AQ8" s="17" t="n"/>
      <c r="AR8" s="15" t="n"/>
      <c r="AS8" s="16" t="n"/>
      <c r="AT8" s="13" t="n"/>
      <c r="AU8" s="17" t="n"/>
      <c r="AV8" s="15" t="n"/>
      <c r="AW8" s="16" t="n"/>
      <c r="AX8" s="13" t="n"/>
      <c r="AY8" s="17" t="n"/>
      <c r="AZ8" s="18">
        <f>SUM(D8,H8,L8,P8,T8,X8,AB8,AF8,AJ8,AN8,AR8,AV8)</f>
        <v/>
      </c>
      <c r="BA8" s="19">
        <f>IF($C8="","",AND(D8="",DATE($B$2,4,1)&lt;=TODAY(),ISERROR(SEARCH("休会",G8)))*1+AND(H8="",DATE($B$2,5,1)&lt;=TODAY(),ISERROR(SEARCH("休会",K8)))*1+AND(L8="",DATE($B$2,6,1)&lt;=TODAY(),ISERROR(SEARCH("休会",O8)))*1+AND(P8="",DATE($B$2,7,1)&lt;=TODAY(),ISERROR(SEARCH("休会",S8)))*1+AND(T8="",DATE($B$2,8,1)&lt;=TODAY(),ISERROR(SEARCH("休会",W8)))*1+AND(X8="",DATE($B$2,9,1)&lt;=TODAY(),ISERROR(SEARCH("休会",AA8)))*1+AND(AB8="",DATE($B$2,10,1)&lt;=TODAY(),ISERROR(SEARCH("休会",AE8)))*1+AND(AF8="",DATE($B$2,11,1)&lt;=TODAY(),ISERROR(SEARCH("休会",AI8)))*1+AND(AJ8="",DATE($B$2,12,1)&lt;=TODAY(),ISERROR(SEARCH("休会",AM8)))*1+AND(AN8="",DATE($B$2,13,1)&lt;=TODAY(),ISERROR(SEARCH("休会",AQ8)))*1+AND(AR8="",DATE($B$2,14,1)&lt;=TODAY(),ISERROR(SEARCH("休会",AU8)))*1+AND(AV8="",DATE($B$2,15,1)&lt;=TODAY(),ISERROR(SEARCH("休会",AY8)))*1)</f>
        <v/>
      </c>
    </row>
    <row r="9">
      <c r="A9" s="13" t="n">
        <v>5</v>
      </c>
      <c r="B9" s="14" t="n"/>
      <c r="C9" s="15" t="n"/>
      <c r="D9" s="15" t="n"/>
      <c r="E9" s="16" t="n"/>
      <c r="F9" s="13" t="n"/>
      <c r="G9" s="17" t="n"/>
      <c r="H9" s="15" t="n"/>
      <c r="I9" s="16" t="n"/>
      <c r="J9" s="13" t="n"/>
      <c r="K9" s="17" t="n"/>
      <c r="L9" s="15" t="n"/>
      <c r="M9" s="16" t="n"/>
      <c r="N9" s="13" t="n"/>
      <c r="O9" s="17" t="n"/>
      <c r="P9" s="15" t="n"/>
      <c r="Q9" s="16" t="n"/>
      <c r="R9" s="13" t="n"/>
      <c r="S9" s="17" t="n"/>
      <c r="T9" s="15" t="n"/>
      <c r="U9" s="16" t="n"/>
      <c r="V9" s="13" t="n"/>
      <c r="W9" s="17" t="n"/>
      <c r="X9" s="15" t="n"/>
      <c r="Y9" s="16" t="n"/>
      <c r="Z9" s="13" t="n"/>
      <c r="AA9" s="17" t="n"/>
      <c r="AB9" s="15" t="n"/>
      <c r="AC9" s="16" t="n"/>
      <c r="AD9" s="13" t="n"/>
      <c r="AE9" s="17" t="n"/>
      <c r="AF9" s="15" t="n"/>
      <c r="AG9" s="16" t="n"/>
      <c r="AH9" s="13" t="n"/>
      <c r="AI9" s="17" t="n"/>
      <c r="AJ9" s="15" t="n"/>
      <c r="AK9" s="16" t="n"/>
      <c r="AL9" s="13" t="n"/>
      <c r="AM9" s="17" t="n"/>
      <c r="AN9" s="15" t="n"/>
      <c r="AO9" s="16" t="n"/>
      <c r="AP9" s="13" t="n"/>
      <c r="AQ9" s="17" t="n"/>
      <c r="AR9" s="15" t="n"/>
      <c r="AS9" s="16" t="n"/>
      <c r="AT9" s="13" t="n"/>
      <c r="AU9" s="17" t="n"/>
      <c r="AV9" s="15" t="n"/>
      <c r="AW9" s="16" t="n"/>
      <c r="AX9" s="13" t="n"/>
      <c r="AY9" s="17" t="n"/>
      <c r="AZ9" s="18">
        <f>SUM(D9,H9,L9,P9,T9,X9,AB9,AF9,AJ9,AN9,AR9,AV9)</f>
        <v/>
      </c>
      <c r="BA9" s="19">
        <f>IF($C9="","",AND(D9="",DATE($B$2,4,1)&lt;=TODAY(),ISERROR(SEARCH("休会",G9)))*1+AND(H9="",DATE($B$2,5,1)&lt;=TODAY(),ISERROR(SEARCH("休会",K9)))*1+AND(L9="",DATE($B$2,6,1)&lt;=TODAY(),ISERROR(SEARCH("休会",O9)))*1+AND(P9="",DATE($B$2,7,1)&lt;=TODAY(),ISERROR(SEARCH("休会",S9)))*1+AND(T9="",DATE($B$2,8,1)&lt;=TODAY(),ISERROR(SEARCH("休会",W9)))*1+AND(X9="",DATE($B$2,9,1)&lt;=TODAY(),ISERROR(SEARCH("休会",AA9)))*1+AND(AB9="",DATE($B$2,10,1)&lt;=TODAY(),ISERROR(SEARCH("休会",AE9)))*1+AND(AF9="",DATE($B$2,11,1)&lt;=TODAY(),ISERROR(SEARCH("休会",AI9)))*1+AND(AJ9="",DATE($B$2,12,1)&lt;=TODAY(),ISERROR(SEARCH("休会",AM9)))*1+AND(AN9="",DATE($B$2,13,1)&lt;=TODAY(),ISERROR(SEARCH("休会",AQ9)))*1+AND(AR9="",DATE($B$2,14,1)&lt;=TODAY(),ISERROR(SEARCH("休会",AU9)))*1+AND(AV9="",DATE($B$2,15,1)&lt;=TODAY(),ISERROR(SEARCH("休会",AY9)))*1)</f>
        <v/>
      </c>
    </row>
    <row r="10">
      <c r="A10" s="13" t="n">
        <v>6</v>
      </c>
      <c r="B10" s="14" t="n"/>
      <c r="C10" s="15" t="n"/>
      <c r="D10" s="15" t="n"/>
      <c r="E10" s="16" t="n"/>
      <c r="F10" s="13" t="n"/>
      <c r="G10" s="17" t="n"/>
      <c r="H10" s="15" t="n"/>
      <c r="I10" s="16" t="n"/>
      <c r="J10" s="13" t="n"/>
      <c r="K10" s="17" t="n"/>
      <c r="L10" s="15" t="n"/>
      <c r="M10" s="16" t="n"/>
      <c r="N10" s="13" t="n"/>
      <c r="O10" s="17" t="n"/>
      <c r="P10" s="15" t="n"/>
      <c r="Q10" s="16" t="n"/>
      <c r="R10" s="13" t="n"/>
      <c r="S10" s="17" t="n"/>
      <c r="T10" s="15" t="n"/>
      <c r="U10" s="16" t="n"/>
      <c r="V10" s="13" t="n"/>
      <c r="W10" s="17" t="n"/>
      <c r="X10" s="15" t="n"/>
      <c r="Y10" s="16" t="n"/>
      <c r="Z10" s="13" t="n"/>
      <c r="AA10" s="17" t="n"/>
      <c r="AB10" s="15" t="n"/>
      <c r="AC10" s="16" t="n"/>
      <c r="AD10" s="13" t="n"/>
      <c r="AE10" s="17" t="n"/>
      <c r="AF10" s="15" t="n"/>
      <c r="AG10" s="16" t="n"/>
      <c r="AH10" s="13" t="n"/>
      <c r="AI10" s="17" t="n"/>
      <c r="AJ10" s="15" t="n"/>
      <c r="AK10" s="16" t="n"/>
      <c r="AL10" s="13" t="n"/>
      <c r="AM10" s="17" t="n"/>
      <c r="AN10" s="15" t="n"/>
      <c r="AO10" s="16" t="n"/>
      <c r="AP10" s="13" t="n"/>
      <c r="AQ10" s="17" t="n"/>
      <c r="AR10" s="15" t="n"/>
      <c r="AS10" s="16" t="n"/>
      <c r="AT10" s="13" t="n"/>
      <c r="AU10" s="17" t="n"/>
      <c r="AV10" s="15" t="n"/>
      <c r="AW10" s="16" t="n"/>
      <c r="AX10" s="13" t="n"/>
      <c r="AY10" s="17" t="n"/>
      <c r="AZ10" s="18">
        <f>SUM(D10,H10,L10,P10,T10,X10,AB10,AF10,AJ10,AN10,AR10,AV10)</f>
        <v/>
      </c>
      <c r="BA10" s="19">
        <f>IF($C10="","",AND(D10="",DATE($B$2,4,1)&lt;=TODAY(),ISERROR(SEARCH("休会",G10)))*1+AND(H10="",DATE($B$2,5,1)&lt;=TODAY(),ISERROR(SEARCH("休会",K10)))*1+AND(L10="",DATE($B$2,6,1)&lt;=TODAY(),ISERROR(SEARCH("休会",O10)))*1+AND(P10="",DATE($B$2,7,1)&lt;=TODAY(),ISERROR(SEARCH("休会",S10)))*1+AND(T10="",DATE($B$2,8,1)&lt;=TODAY(),ISERROR(SEARCH("休会",W10)))*1+AND(X10="",DATE($B$2,9,1)&lt;=TODAY(),ISERROR(SEARCH("休会",AA10)))*1+AND(AB10="",DATE($B$2,10,1)&lt;=TODAY(),ISERROR(SEARCH("休会",AE10)))*1+AND(AF10="",DATE($B$2,11,1)&lt;=TODAY(),ISERROR(SEARCH("休会",AI10)))*1+AND(AJ10="",DATE($B$2,12,1)&lt;=TODAY(),ISERROR(SEARCH("休会",AM10)))*1+AND(AN10="",DATE($B$2,13,1)&lt;=TODAY(),ISERROR(SEARCH("休会",AQ10)))*1+AND(AR10="",DATE($B$2,14,1)&lt;=TODAY(),ISERROR(SEARCH("休会",AU10)))*1+AND(AV10="",DATE($B$2,15,1)&lt;=TODAY(),ISERROR(SEARCH("休会",AY10)))*1)</f>
        <v/>
      </c>
    </row>
    <row r="11">
      <c r="A11" s="13" t="n">
        <v>7</v>
      </c>
      <c r="B11" s="14" t="n"/>
      <c r="C11" s="15" t="n"/>
      <c r="D11" s="15" t="n"/>
      <c r="E11" s="16" t="n"/>
      <c r="F11" s="13" t="n"/>
      <c r="G11" s="17" t="n"/>
      <c r="H11" s="15" t="n"/>
      <c r="I11" s="16" t="n"/>
      <c r="J11" s="13" t="n"/>
      <c r="K11" s="17" t="n"/>
      <c r="L11" s="15" t="n"/>
      <c r="M11" s="16" t="n"/>
      <c r="N11" s="13" t="n"/>
      <c r="O11" s="17" t="n"/>
      <c r="P11" s="15" t="n"/>
      <c r="Q11" s="16" t="n"/>
      <c r="R11" s="13" t="n"/>
      <c r="S11" s="17" t="n"/>
      <c r="T11" s="15" t="n"/>
      <c r="U11" s="16" t="n"/>
      <c r="V11" s="13" t="n"/>
      <c r="W11" s="17" t="n"/>
      <c r="X11" s="15" t="n"/>
      <c r="Y11" s="16" t="n"/>
      <c r="Z11" s="13" t="n"/>
      <c r="AA11" s="17" t="n"/>
      <c r="AB11" s="15" t="n"/>
      <c r="AC11" s="16" t="n"/>
      <c r="AD11" s="13" t="n"/>
      <c r="AE11" s="17" t="n"/>
      <c r="AF11" s="15" t="n"/>
      <c r="AG11" s="16" t="n"/>
      <c r="AH11" s="13" t="n"/>
      <c r="AI11" s="17" t="n"/>
      <c r="AJ11" s="15" t="n"/>
      <c r="AK11" s="16" t="n"/>
      <c r="AL11" s="13" t="n"/>
      <c r="AM11" s="17" t="n"/>
      <c r="AN11" s="15" t="n"/>
      <c r="AO11" s="16" t="n"/>
      <c r="AP11" s="13" t="n"/>
      <c r="AQ11" s="17" t="n"/>
      <c r="AR11" s="15" t="n"/>
      <c r="AS11" s="16" t="n"/>
      <c r="AT11" s="13" t="n"/>
      <c r="AU11" s="17" t="n"/>
      <c r="AV11" s="15" t="n"/>
      <c r="AW11" s="16" t="n"/>
      <c r="AX11" s="13" t="n"/>
      <c r="AY11" s="17" t="n"/>
      <c r="AZ11" s="18">
        <f>SUM(D11,H11,L11,P11,T11,X11,AB11,AF11,AJ11,AN11,AR11,AV11)</f>
        <v/>
      </c>
      <c r="BA11" s="19">
        <f>IF($C11="","",AND(D11="",DATE($B$2,4,1)&lt;=TODAY(),ISERROR(SEARCH("休会",G11)))*1+AND(H11="",DATE($B$2,5,1)&lt;=TODAY(),ISERROR(SEARCH("休会",K11)))*1+AND(L11="",DATE($B$2,6,1)&lt;=TODAY(),ISERROR(SEARCH("休会",O11)))*1+AND(P11="",DATE($B$2,7,1)&lt;=TODAY(),ISERROR(SEARCH("休会",S11)))*1+AND(T11="",DATE($B$2,8,1)&lt;=TODAY(),ISERROR(SEARCH("休会",W11)))*1+AND(X11="",DATE($B$2,9,1)&lt;=TODAY(),ISERROR(SEARCH("休会",AA11)))*1+AND(AB11="",DATE($B$2,10,1)&lt;=TODAY(),ISERROR(SEARCH("休会",AE11)))*1+AND(AF11="",DATE($B$2,11,1)&lt;=TODAY(),ISERROR(SEARCH("休会",AI11)))*1+AND(AJ11="",DATE($B$2,12,1)&lt;=TODAY(),ISERROR(SEARCH("休会",AM11)))*1+AND(AN11="",DATE($B$2,13,1)&lt;=TODAY(),ISERROR(SEARCH("休会",AQ11)))*1+AND(AR11="",DATE($B$2,14,1)&lt;=TODAY(),ISERROR(SEARCH("休会",AU11)))*1+AND(AV11="",DATE($B$2,15,1)&lt;=TODAY(),ISERROR(SEARCH("休会",AY11)))*1)</f>
        <v/>
      </c>
    </row>
    <row r="12">
      <c r="A12" s="13" t="n">
        <v>8</v>
      </c>
      <c r="B12" s="14" t="n"/>
      <c r="C12" s="15" t="n"/>
      <c r="D12" s="15" t="n"/>
      <c r="E12" s="16" t="n"/>
      <c r="F12" s="13" t="n"/>
      <c r="G12" s="17" t="n"/>
      <c r="H12" s="15" t="n"/>
      <c r="I12" s="16" t="n"/>
      <c r="J12" s="13" t="n"/>
      <c r="K12" s="17" t="n"/>
      <c r="L12" s="15" t="n"/>
      <c r="M12" s="16" t="n"/>
      <c r="N12" s="13" t="n"/>
      <c r="O12" s="17" t="n"/>
      <c r="P12" s="15" t="n"/>
      <c r="Q12" s="16" t="n"/>
      <c r="R12" s="13" t="n"/>
      <c r="S12" s="17" t="n"/>
      <c r="T12" s="15" t="n"/>
      <c r="U12" s="16" t="n"/>
      <c r="V12" s="13" t="n"/>
      <c r="W12" s="17" t="n"/>
      <c r="X12" s="15" t="n"/>
      <c r="Y12" s="16" t="n"/>
      <c r="Z12" s="13" t="n"/>
      <c r="AA12" s="17" t="n"/>
      <c r="AB12" s="15" t="n"/>
      <c r="AC12" s="16" t="n"/>
      <c r="AD12" s="13" t="n"/>
      <c r="AE12" s="17" t="n"/>
      <c r="AF12" s="15" t="n"/>
      <c r="AG12" s="16" t="n"/>
      <c r="AH12" s="13" t="n"/>
      <c r="AI12" s="17" t="n"/>
      <c r="AJ12" s="15" t="n"/>
      <c r="AK12" s="16" t="n"/>
      <c r="AL12" s="13" t="n"/>
      <c r="AM12" s="17" t="n"/>
      <c r="AN12" s="15" t="n"/>
      <c r="AO12" s="16" t="n"/>
      <c r="AP12" s="13" t="n"/>
      <c r="AQ12" s="17" t="n"/>
      <c r="AR12" s="15" t="n"/>
      <c r="AS12" s="16" t="n"/>
      <c r="AT12" s="13" t="n"/>
      <c r="AU12" s="17" t="n"/>
      <c r="AV12" s="15" t="n"/>
      <c r="AW12" s="16" t="n"/>
      <c r="AX12" s="13" t="n"/>
      <c r="AY12" s="17" t="n"/>
      <c r="AZ12" s="18">
        <f>SUM(D12,H12,L12,P12,T12,X12,AB12,AF12,AJ12,AN12,AR12,AV12)</f>
        <v/>
      </c>
      <c r="BA12" s="19">
        <f>IF($C12="","",AND(D12="",DATE($B$2,4,1)&lt;=TODAY(),ISERROR(SEARCH("休会",G12)))*1+AND(H12="",DATE($B$2,5,1)&lt;=TODAY(),ISERROR(SEARCH("休会",K12)))*1+AND(L12="",DATE($B$2,6,1)&lt;=TODAY(),ISERROR(SEARCH("休会",O12)))*1+AND(P12="",DATE($B$2,7,1)&lt;=TODAY(),ISERROR(SEARCH("休会",S12)))*1+AND(T12="",DATE($B$2,8,1)&lt;=TODAY(),ISERROR(SEARCH("休会",W12)))*1+AND(X12="",DATE($B$2,9,1)&lt;=TODAY(),ISERROR(SEARCH("休会",AA12)))*1+AND(AB12="",DATE($B$2,10,1)&lt;=TODAY(),ISERROR(SEARCH("休会",AE12)))*1+AND(AF12="",DATE($B$2,11,1)&lt;=TODAY(),ISERROR(SEARCH("休会",AI12)))*1+AND(AJ12="",DATE($B$2,12,1)&lt;=TODAY(),ISERROR(SEARCH("休会",AM12)))*1+AND(AN12="",DATE($B$2,13,1)&lt;=TODAY(),ISERROR(SEARCH("休会",AQ12)))*1+AND(AR12="",DATE($B$2,14,1)&lt;=TODAY(),ISERROR(SEARCH("休会",AU12)))*1+AND(AV12="",DATE($B$2,15,1)&lt;=TODAY(),ISERROR(SEARCH("休会",AY12)))*1)</f>
        <v/>
      </c>
    </row>
    <row r="13">
      <c r="A13" s="13" t="n">
        <v>9</v>
      </c>
      <c r="B13" s="14" t="n"/>
      <c r="C13" s="15" t="n"/>
      <c r="D13" s="15" t="n"/>
      <c r="E13" s="16" t="n"/>
      <c r="F13" s="13" t="n"/>
      <c r="G13" s="17" t="n"/>
      <c r="H13" s="15" t="n"/>
      <c r="I13" s="16" t="n"/>
      <c r="J13" s="13" t="n"/>
      <c r="K13" s="17" t="n"/>
      <c r="L13" s="15" t="n"/>
      <c r="M13" s="16" t="n"/>
      <c r="N13" s="13" t="n"/>
      <c r="O13" s="17" t="n"/>
      <c r="P13" s="15" t="n"/>
      <c r="Q13" s="16" t="n"/>
      <c r="R13" s="13" t="n"/>
      <c r="S13" s="17" t="n"/>
      <c r="T13" s="15" t="n"/>
      <c r="U13" s="16" t="n"/>
      <c r="V13" s="13" t="n"/>
      <c r="W13" s="17" t="n"/>
      <c r="X13" s="15" t="n"/>
      <c r="Y13" s="16" t="n"/>
      <c r="Z13" s="13" t="n"/>
      <c r="AA13" s="17" t="n"/>
      <c r="AB13" s="15" t="n"/>
      <c r="AC13" s="16" t="n"/>
      <c r="AD13" s="13" t="n"/>
      <c r="AE13" s="17" t="n"/>
      <c r="AF13" s="15" t="n"/>
      <c r="AG13" s="16" t="n"/>
      <c r="AH13" s="13" t="n"/>
      <c r="AI13" s="17" t="n"/>
      <c r="AJ13" s="15" t="n"/>
      <c r="AK13" s="16" t="n"/>
      <c r="AL13" s="13" t="n"/>
      <c r="AM13" s="17" t="n"/>
      <c r="AN13" s="15" t="n"/>
      <c r="AO13" s="16" t="n"/>
      <c r="AP13" s="13" t="n"/>
      <c r="AQ13" s="17" t="n"/>
      <c r="AR13" s="15" t="n"/>
      <c r="AS13" s="16" t="n"/>
      <c r="AT13" s="13" t="n"/>
      <c r="AU13" s="17" t="n"/>
      <c r="AV13" s="15" t="n"/>
      <c r="AW13" s="16" t="n"/>
      <c r="AX13" s="13" t="n"/>
      <c r="AY13" s="17" t="n"/>
      <c r="AZ13" s="18">
        <f>SUM(D13,H13,L13,P13,T13,X13,AB13,AF13,AJ13,AN13,AR13,AV13)</f>
        <v/>
      </c>
      <c r="BA13" s="19">
        <f>IF($C13="","",AND(D13="",DATE($B$2,4,1)&lt;=TODAY(),ISERROR(SEARCH("休会",G13)))*1+AND(H13="",DATE($B$2,5,1)&lt;=TODAY(),ISERROR(SEARCH("休会",K13)))*1+AND(L13="",DATE($B$2,6,1)&lt;=TODAY(),ISERROR(SEARCH("休会",O13)))*1+AND(P13="",DATE($B$2,7,1)&lt;=TODAY(),ISERROR(SEARCH("休会",S13)))*1+AND(T13="",DATE($B$2,8,1)&lt;=TODAY(),ISERROR(SEARCH("休会",W13)))*1+AND(X13="",DATE($B$2,9,1)&lt;=TODAY(),ISERROR(SEARCH("休会",AA13)))*1+AND(AB13="",DATE($B$2,10,1)&lt;=TODAY(),ISERROR(SEARCH("休会",AE13)))*1+AND(AF13="",DATE($B$2,11,1)&lt;=TODAY(),ISERROR(SEARCH("休会",AI13)))*1+AND(AJ13="",DATE($B$2,12,1)&lt;=TODAY(),ISERROR(SEARCH("休会",AM13)))*1+AND(AN13="",DATE($B$2,13,1)&lt;=TODAY(),ISERROR(SEARCH("休会",AQ13)))*1+AND(AR13="",DATE($B$2,14,1)&lt;=TODAY(),ISERROR(SEARCH("休会",AU13)))*1+AND(AV13="",DATE($B$2,15,1)&lt;=TODAY(),ISERROR(SEARCH("休会",AY13)))*1)</f>
        <v/>
      </c>
    </row>
    <row r="14">
      <c r="A14" s="13" t="n">
        <v>10</v>
      </c>
      <c r="B14" s="14" t="n"/>
      <c r="C14" s="15" t="n"/>
      <c r="D14" s="15" t="n"/>
      <c r="E14" s="16" t="n"/>
      <c r="F14" s="13" t="n"/>
      <c r="G14" s="17" t="n"/>
      <c r="H14" s="15" t="n"/>
      <c r="I14" s="16" t="n"/>
      <c r="J14" s="13" t="n"/>
      <c r="K14" s="17" t="n"/>
      <c r="L14" s="15" t="n"/>
      <c r="M14" s="16" t="n"/>
      <c r="N14" s="13" t="n"/>
      <c r="O14" s="17" t="n"/>
      <c r="P14" s="15" t="n"/>
      <c r="Q14" s="16" t="n"/>
      <c r="R14" s="13" t="n"/>
      <c r="S14" s="17" t="n"/>
      <c r="T14" s="15" t="n"/>
      <c r="U14" s="16" t="n"/>
      <c r="V14" s="13" t="n"/>
      <c r="W14" s="17" t="n"/>
      <c r="X14" s="15" t="n"/>
      <c r="Y14" s="16" t="n"/>
      <c r="Z14" s="13" t="n"/>
      <c r="AA14" s="17" t="n"/>
      <c r="AB14" s="15" t="n"/>
      <c r="AC14" s="16" t="n"/>
      <c r="AD14" s="13" t="n"/>
      <c r="AE14" s="17" t="n"/>
      <c r="AF14" s="15" t="n"/>
      <c r="AG14" s="16" t="n"/>
      <c r="AH14" s="13" t="n"/>
      <c r="AI14" s="17" t="n"/>
      <c r="AJ14" s="15" t="n"/>
      <c r="AK14" s="16" t="n"/>
      <c r="AL14" s="13" t="n"/>
      <c r="AM14" s="17" t="n"/>
      <c r="AN14" s="15" t="n"/>
      <c r="AO14" s="16" t="n"/>
      <c r="AP14" s="13" t="n"/>
      <c r="AQ14" s="17" t="n"/>
      <c r="AR14" s="15" t="n"/>
      <c r="AS14" s="16" t="n"/>
      <c r="AT14" s="13" t="n"/>
      <c r="AU14" s="17" t="n"/>
      <c r="AV14" s="15" t="n"/>
      <c r="AW14" s="16" t="n"/>
      <c r="AX14" s="13" t="n"/>
      <c r="AY14" s="17" t="n"/>
      <c r="AZ14" s="18">
        <f>SUM(D14,H14,L14,P14,T14,X14,AB14,AF14,AJ14,AN14,AR14,AV14)</f>
        <v/>
      </c>
      <c r="BA14" s="19">
        <f>IF($C14="","",AND(D14="",DATE($B$2,4,1)&lt;=TODAY(),ISERROR(SEARCH("休会",G14)))*1+AND(H14="",DATE($B$2,5,1)&lt;=TODAY(),ISERROR(SEARCH("休会",K14)))*1+AND(L14="",DATE($B$2,6,1)&lt;=TODAY(),ISERROR(SEARCH("休会",O14)))*1+AND(P14="",DATE($B$2,7,1)&lt;=TODAY(),ISERROR(SEARCH("休会",S14)))*1+AND(T14="",DATE($B$2,8,1)&lt;=TODAY(),ISERROR(SEARCH("休会",W14)))*1+AND(X14="",DATE($B$2,9,1)&lt;=TODAY(),ISERROR(SEARCH("休会",AA14)))*1+AND(AB14="",DATE($B$2,10,1)&lt;=TODAY(),ISERROR(SEARCH("休会",AE14)))*1+AND(AF14="",DATE($B$2,11,1)&lt;=TODAY(),ISERROR(SEARCH("休会",AI14)))*1+AND(AJ14="",DATE($B$2,12,1)&lt;=TODAY(),ISERROR(SEARCH("休会",AM14)))*1+AND(AN14="",DATE($B$2,13,1)&lt;=TODAY(),ISERROR(SEARCH("休会",AQ14)))*1+AND(AR14="",DATE($B$2,14,1)&lt;=TODAY(),ISERROR(SEARCH("休会",AU14)))*1+AND(AV14="",DATE($B$2,15,1)&lt;=TODAY(),ISERROR(SEARCH("休会",AY14)))*1)</f>
        <v/>
      </c>
    </row>
    <row r="15">
      <c r="A15" s="13" t="n">
        <v>11</v>
      </c>
      <c r="B15" s="14" t="n"/>
      <c r="C15" s="15" t="n"/>
      <c r="D15" s="15" t="n"/>
      <c r="E15" s="16" t="n"/>
      <c r="F15" s="13" t="n"/>
      <c r="G15" s="17" t="n"/>
      <c r="H15" s="15" t="n"/>
      <c r="I15" s="16" t="n"/>
      <c r="J15" s="13" t="n"/>
      <c r="K15" s="17" t="n"/>
      <c r="L15" s="15" t="n"/>
      <c r="M15" s="16" t="n"/>
      <c r="N15" s="13" t="n"/>
      <c r="O15" s="17" t="n"/>
      <c r="P15" s="15" t="n"/>
      <c r="Q15" s="16" t="n"/>
      <c r="R15" s="13" t="n"/>
      <c r="S15" s="17" t="n"/>
      <c r="T15" s="15" t="n"/>
      <c r="U15" s="16" t="n"/>
      <c r="V15" s="13" t="n"/>
      <c r="W15" s="17" t="n"/>
      <c r="X15" s="15" t="n"/>
      <c r="Y15" s="16" t="n"/>
      <c r="Z15" s="13" t="n"/>
      <c r="AA15" s="17" t="n"/>
      <c r="AB15" s="15" t="n"/>
      <c r="AC15" s="16" t="n"/>
      <c r="AD15" s="13" t="n"/>
      <c r="AE15" s="17" t="n"/>
      <c r="AF15" s="15" t="n"/>
      <c r="AG15" s="16" t="n"/>
      <c r="AH15" s="13" t="n"/>
      <c r="AI15" s="17" t="n"/>
      <c r="AJ15" s="15" t="n"/>
      <c r="AK15" s="16" t="n"/>
      <c r="AL15" s="13" t="n"/>
      <c r="AM15" s="17" t="n"/>
      <c r="AN15" s="15" t="n"/>
      <c r="AO15" s="16" t="n"/>
      <c r="AP15" s="13" t="n"/>
      <c r="AQ15" s="17" t="n"/>
      <c r="AR15" s="15" t="n"/>
      <c r="AS15" s="16" t="n"/>
      <c r="AT15" s="13" t="n"/>
      <c r="AU15" s="17" t="n"/>
      <c r="AV15" s="15" t="n"/>
      <c r="AW15" s="16" t="n"/>
      <c r="AX15" s="13" t="n"/>
      <c r="AY15" s="17" t="n"/>
      <c r="AZ15" s="18">
        <f>SUM(D15,H15,L15,P15,T15,X15,AB15,AF15,AJ15,AN15,AR15,AV15)</f>
        <v/>
      </c>
      <c r="BA15" s="19">
        <f>IF($C15="","",AND(D15="",DATE($B$2,4,1)&lt;=TODAY(),ISERROR(SEARCH("休会",G15)))*1+AND(H15="",DATE($B$2,5,1)&lt;=TODAY(),ISERROR(SEARCH("休会",K15)))*1+AND(L15="",DATE($B$2,6,1)&lt;=TODAY(),ISERROR(SEARCH("休会",O15)))*1+AND(P15="",DATE($B$2,7,1)&lt;=TODAY(),ISERROR(SEARCH("休会",S15)))*1+AND(T15="",DATE($B$2,8,1)&lt;=TODAY(),ISERROR(SEARCH("休会",W15)))*1+AND(X15="",DATE($B$2,9,1)&lt;=TODAY(),ISERROR(SEARCH("休会",AA15)))*1+AND(AB15="",DATE($B$2,10,1)&lt;=TODAY(),ISERROR(SEARCH("休会",AE15)))*1+AND(AF15="",DATE($B$2,11,1)&lt;=TODAY(),ISERROR(SEARCH("休会",AI15)))*1+AND(AJ15="",DATE($B$2,12,1)&lt;=TODAY(),ISERROR(SEARCH("休会",AM15)))*1+AND(AN15="",DATE($B$2,13,1)&lt;=TODAY(),ISERROR(SEARCH("休会",AQ15)))*1+AND(AR15="",DATE($B$2,14,1)&lt;=TODAY(),ISERROR(SEARCH("休会",AU15)))*1+AND(AV15="",DATE($B$2,15,1)&lt;=TODAY(),ISERROR(SEARCH("休会",AY15)))*1)</f>
        <v/>
      </c>
    </row>
    <row r="16">
      <c r="A16" s="13" t="n">
        <v>12</v>
      </c>
      <c r="B16" s="14" t="n"/>
      <c r="C16" s="15" t="n"/>
      <c r="D16" s="15" t="n"/>
      <c r="E16" s="16" t="n"/>
      <c r="F16" s="13" t="n"/>
      <c r="G16" s="17" t="n"/>
      <c r="H16" s="15" t="n"/>
      <c r="I16" s="16" t="n"/>
      <c r="J16" s="13" t="n"/>
      <c r="K16" s="17" t="n"/>
      <c r="L16" s="15" t="n"/>
      <c r="M16" s="16" t="n"/>
      <c r="N16" s="13" t="n"/>
      <c r="O16" s="17" t="n"/>
      <c r="P16" s="15" t="n"/>
      <c r="Q16" s="16" t="n"/>
      <c r="R16" s="13" t="n"/>
      <c r="S16" s="17" t="n"/>
      <c r="T16" s="15" t="n"/>
      <c r="U16" s="16" t="n"/>
      <c r="V16" s="13" t="n"/>
      <c r="W16" s="17" t="n"/>
      <c r="X16" s="15" t="n"/>
      <c r="Y16" s="16" t="n"/>
      <c r="Z16" s="13" t="n"/>
      <c r="AA16" s="17" t="n"/>
      <c r="AB16" s="15" t="n"/>
      <c r="AC16" s="16" t="n"/>
      <c r="AD16" s="13" t="n"/>
      <c r="AE16" s="17" t="n"/>
      <c r="AF16" s="15" t="n"/>
      <c r="AG16" s="16" t="n"/>
      <c r="AH16" s="13" t="n"/>
      <c r="AI16" s="17" t="n"/>
      <c r="AJ16" s="15" t="n"/>
      <c r="AK16" s="16" t="n"/>
      <c r="AL16" s="13" t="n"/>
      <c r="AM16" s="17" t="n"/>
      <c r="AN16" s="15" t="n"/>
      <c r="AO16" s="16" t="n"/>
      <c r="AP16" s="13" t="n"/>
      <c r="AQ16" s="17" t="n"/>
      <c r="AR16" s="15" t="n"/>
      <c r="AS16" s="16" t="n"/>
      <c r="AT16" s="13" t="n"/>
      <c r="AU16" s="17" t="n"/>
      <c r="AV16" s="15" t="n"/>
      <c r="AW16" s="16" t="n"/>
      <c r="AX16" s="13" t="n"/>
      <c r="AY16" s="17" t="n"/>
      <c r="AZ16" s="18">
        <f>SUM(D16,H16,L16,P16,T16,X16,AB16,AF16,AJ16,AN16,AR16,AV16)</f>
        <v/>
      </c>
      <c r="BA16" s="19">
        <f>IF($C16="","",AND(D16="",DATE($B$2,4,1)&lt;=TODAY(),ISERROR(SEARCH("休会",G16)))*1+AND(H16="",DATE($B$2,5,1)&lt;=TODAY(),ISERROR(SEARCH("休会",K16)))*1+AND(L16="",DATE($B$2,6,1)&lt;=TODAY(),ISERROR(SEARCH("休会",O16)))*1+AND(P16="",DATE($B$2,7,1)&lt;=TODAY(),ISERROR(SEARCH("休会",S16)))*1+AND(T16="",DATE($B$2,8,1)&lt;=TODAY(),ISERROR(SEARCH("休会",W16)))*1+AND(X16="",DATE($B$2,9,1)&lt;=TODAY(),ISERROR(SEARCH("休会",AA16)))*1+AND(AB16="",DATE($B$2,10,1)&lt;=TODAY(),ISERROR(SEARCH("休会",AE16)))*1+AND(AF16="",DATE($B$2,11,1)&lt;=TODAY(),ISERROR(SEARCH("休会",AI16)))*1+AND(AJ16="",DATE($B$2,12,1)&lt;=TODAY(),ISERROR(SEARCH("休会",AM16)))*1+AND(AN16="",DATE($B$2,13,1)&lt;=TODAY(),ISERROR(SEARCH("休会",AQ16)))*1+AND(AR16="",DATE($B$2,14,1)&lt;=TODAY(),ISERROR(SEARCH("休会",AU16)))*1+AND(AV16="",DATE($B$2,15,1)&lt;=TODAY(),ISERROR(SEARCH("休会",AY16)))*1)</f>
        <v/>
      </c>
    </row>
    <row r="17">
      <c r="A17" s="13" t="n">
        <v>13</v>
      </c>
      <c r="B17" s="14" t="n"/>
      <c r="C17" s="15" t="n"/>
      <c r="D17" s="15" t="n"/>
      <c r="E17" s="16" t="n"/>
      <c r="F17" s="13" t="n"/>
      <c r="G17" s="17" t="n"/>
      <c r="H17" s="15" t="n"/>
      <c r="I17" s="16" t="n"/>
      <c r="J17" s="13" t="n"/>
      <c r="K17" s="17" t="n"/>
      <c r="L17" s="15" t="n"/>
      <c r="M17" s="16" t="n"/>
      <c r="N17" s="13" t="n"/>
      <c r="O17" s="17" t="n"/>
      <c r="P17" s="15" t="n"/>
      <c r="Q17" s="16" t="n"/>
      <c r="R17" s="13" t="n"/>
      <c r="S17" s="17" t="n"/>
      <c r="T17" s="15" t="n"/>
      <c r="U17" s="16" t="n"/>
      <c r="V17" s="13" t="n"/>
      <c r="W17" s="17" t="n"/>
      <c r="X17" s="15" t="n"/>
      <c r="Y17" s="16" t="n"/>
      <c r="Z17" s="13" t="n"/>
      <c r="AA17" s="17" t="n"/>
      <c r="AB17" s="15" t="n"/>
      <c r="AC17" s="16" t="n"/>
      <c r="AD17" s="13" t="n"/>
      <c r="AE17" s="17" t="n"/>
      <c r="AF17" s="15" t="n"/>
      <c r="AG17" s="16" t="n"/>
      <c r="AH17" s="13" t="n"/>
      <c r="AI17" s="17" t="n"/>
      <c r="AJ17" s="15" t="n"/>
      <c r="AK17" s="16" t="n"/>
      <c r="AL17" s="13" t="n"/>
      <c r="AM17" s="17" t="n"/>
      <c r="AN17" s="15" t="n"/>
      <c r="AO17" s="16" t="n"/>
      <c r="AP17" s="13" t="n"/>
      <c r="AQ17" s="17" t="n"/>
      <c r="AR17" s="15" t="n"/>
      <c r="AS17" s="16" t="n"/>
      <c r="AT17" s="13" t="n"/>
      <c r="AU17" s="17" t="n"/>
      <c r="AV17" s="15" t="n"/>
      <c r="AW17" s="16" t="n"/>
      <c r="AX17" s="13" t="n"/>
      <c r="AY17" s="17" t="n"/>
      <c r="AZ17" s="18">
        <f>SUM(D17,H17,L17,P17,T17,X17,AB17,AF17,AJ17,AN17,AR17,AV17)</f>
        <v/>
      </c>
      <c r="BA17" s="19">
        <f>IF($C17="","",AND(D17="",DATE($B$2,4,1)&lt;=TODAY(),ISERROR(SEARCH("休会",G17)))*1+AND(H17="",DATE($B$2,5,1)&lt;=TODAY(),ISERROR(SEARCH("休会",K17)))*1+AND(L17="",DATE($B$2,6,1)&lt;=TODAY(),ISERROR(SEARCH("休会",O17)))*1+AND(P17="",DATE($B$2,7,1)&lt;=TODAY(),ISERROR(SEARCH("休会",S17)))*1+AND(T17="",DATE($B$2,8,1)&lt;=TODAY(),ISERROR(SEARCH("休会",W17)))*1+AND(X17="",DATE($B$2,9,1)&lt;=TODAY(),ISERROR(SEARCH("休会",AA17)))*1+AND(AB17="",DATE($B$2,10,1)&lt;=TODAY(),ISERROR(SEARCH("休会",AE17)))*1+AND(AF17="",DATE($B$2,11,1)&lt;=TODAY(),ISERROR(SEARCH("休会",AI17)))*1+AND(AJ17="",DATE($B$2,12,1)&lt;=TODAY(),ISERROR(SEARCH("休会",AM17)))*1+AND(AN17="",DATE($B$2,13,1)&lt;=TODAY(),ISERROR(SEARCH("休会",AQ17)))*1+AND(AR17="",DATE($B$2,14,1)&lt;=TODAY(),ISERROR(SEARCH("休会",AU17)))*1+AND(AV17="",DATE($B$2,15,1)&lt;=TODAY(),ISERROR(SEARCH("休会",AY17)))*1)</f>
        <v/>
      </c>
    </row>
    <row r="18">
      <c r="A18" s="13" t="n">
        <v>14</v>
      </c>
      <c r="B18" s="14" t="n"/>
      <c r="C18" s="15" t="n"/>
      <c r="D18" s="15" t="n"/>
      <c r="E18" s="16" t="n"/>
      <c r="F18" s="13" t="n"/>
      <c r="G18" s="17" t="n"/>
      <c r="H18" s="15" t="n"/>
      <c r="I18" s="16" t="n"/>
      <c r="J18" s="13" t="n"/>
      <c r="K18" s="17" t="n"/>
      <c r="L18" s="15" t="n"/>
      <c r="M18" s="16" t="n"/>
      <c r="N18" s="13" t="n"/>
      <c r="O18" s="17" t="n"/>
      <c r="P18" s="15" t="n"/>
      <c r="Q18" s="16" t="n"/>
      <c r="R18" s="13" t="n"/>
      <c r="S18" s="17" t="n"/>
      <c r="T18" s="15" t="n"/>
      <c r="U18" s="16" t="n"/>
      <c r="V18" s="13" t="n"/>
      <c r="W18" s="17" t="n"/>
      <c r="X18" s="15" t="n"/>
      <c r="Y18" s="16" t="n"/>
      <c r="Z18" s="13" t="n"/>
      <c r="AA18" s="17" t="n"/>
      <c r="AB18" s="15" t="n"/>
      <c r="AC18" s="16" t="n"/>
      <c r="AD18" s="13" t="n"/>
      <c r="AE18" s="17" t="n"/>
      <c r="AF18" s="15" t="n"/>
      <c r="AG18" s="16" t="n"/>
      <c r="AH18" s="13" t="n"/>
      <c r="AI18" s="17" t="n"/>
      <c r="AJ18" s="15" t="n"/>
      <c r="AK18" s="16" t="n"/>
      <c r="AL18" s="13" t="n"/>
      <c r="AM18" s="17" t="n"/>
      <c r="AN18" s="15" t="n"/>
      <c r="AO18" s="16" t="n"/>
      <c r="AP18" s="13" t="n"/>
      <c r="AQ18" s="17" t="n"/>
      <c r="AR18" s="15" t="n"/>
      <c r="AS18" s="16" t="n"/>
      <c r="AT18" s="13" t="n"/>
      <c r="AU18" s="17" t="n"/>
      <c r="AV18" s="15" t="n"/>
      <c r="AW18" s="16" t="n"/>
      <c r="AX18" s="13" t="n"/>
      <c r="AY18" s="17" t="n"/>
      <c r="AZ18" s="18">
        <f>SUM(D18,H18,L18,P18,T18,X18,AB18,AF18,AJ18,AN18,AR18,AV18)</f>
        <v/>
      </c>
      <c r="BA18" s="19">
        <f>IF($C18="","",AND(D18="",DATE($B$2,4,1)&lt;=TODAY(),ISERROR(SEARCH("休会",G18)))*1+AND(H18="",DATE($B$2,5,1)&lt;=TODAY(),ISERROR(SEARCH("休会",K18)))*1+AND(L18="",DATE($B$2,6,1)&lt;=TODAY(),ISERROR(SEARCH("休会",O18)))*1+AND(P18="",DATE($B$2,7,1)&lt;=TODAY(),ISERROR(SEARCH("休会",S18)))*1+AND(T18="",DATE($B$2,8,1)&lt;=TODAY(),ISERROR(SEARCH("休会",W18)))*1+AND(X18="",DATE($B$2,9,1)&lt;=TODAY(),ISERROR(SEARCH("休会",AA18)))*1+AND(AB18="",DATE($B$2,10,1)&lt;=TODAY(),ISERROR(SEARCH("休会",AE18)))*1+AND(AF18="",DATE($B$2,11,1)&lt;=TODAY(),ISERROR(SEARCH("休会",AI18)))*1+AND(AJ18="",DATE($B$2,12,1)&lt;=TODAY(),ISERROR(SEARCH("休会",AM18)))*1+AND(AN18="",DATE($B$2,13,1)&lt;=TODAY(),ISERROR(SEARCH("休会",AQ18)))*1+AND(AR18="",DATE($B$2,14,1)&lt;=TODAY(),ISERROR(SEARCH("休会",AU18)))*1+AND(AV18="",DATE($B$2,15,1)&lt;=TODAY(),ISERROR(SEARCH("休会",AY18)))*1)</f>
        <v/>
      </c>
    </row>
    <row r="19">
      <c r="A19" s="13" t="n">
        <v>15</v>
      </c>
      <c r="B19" s="14" t="n"/>
      <c r="C19" s="15" t="n"/>
      <c r="D19" s="15" t="n"/>
      <c r="E19" s="16" t="n"/>
      <c r="F19" s="13" t="n"/>
      <c r="G19" s="17" t="n"/>
      <c r="H19" s="15" t="n"/>
      <c r="I19" s="16" t="n"/>
      <c r="J19" s="13" t="n"/>
      <c r="K19" s="17" t="n"/>
      <c r="L19" s="15" t="n"/>
      <c r="M19" s="16" t="n"/>
      <c r="N19" s="13" t="n"/>
      <c r="O19" s="17" t="n"/>
      <c r="P19" s="15" t="n"/>
      <c r="Q19" s="16" t="n"/>
      <c r="R19" s="13" t="n"/>
      <c r="S19" s="17" t="n"/>
      <c r="T19" s="15" t="n"/>
      <c r="U19" s="16" t="n"/>
      <c r="V19" s="13" t="n"/>
      <c r="W19" s="17" t="n"/>
      <c r="X19" s="15" t="n"/>
      <c r="Y19" s="16" t="n"/>
      <c r="Z19" s="13" t="n"/>
      <c r="AA19" s="17" t="n"/>
      <c r="AB19" s="15" t="n"/>
      <c r="AC19" s="16" t="n"/>
      <c r="AD19" s="13" t="n"/>
      <c r="AE19" s="17" t="n"/>
      <c r="AF19" s="15" t="n"/>
      <c r="AG19" s="16" t="n"/>
      <c r="AH19" s="13" t="n"/>
      <c r="AI19" s="17" t="n"/>
      <c r="AJ19" s="15" t="n"/>
      <c r="AK19" s="16" t="n"/>
      <c r="AL19" s="13" t="n"/>
      <c r="AM19" s="17" t="n"/>
      <c r="AN19" s="15" t="n"/>
      <c r="AO19" s="16" t="n"/>
      <c r="AP19" s="13" t="n"/>
      <c r="AQ19" s="17" t="n"/>
      <c r="AR19" s="15" t="n"/>
      <c r="AS19" s="16" t="n"/>
      <c r="AT19" s="13" t="n"/>
      <c r="AU19" s="17" t="n"/>
      <c r="AV19" s="15" t="n"/>
      <c r="AW19" s="16" t="n"/>
      <c r="AX19" s="13" t="n"/>
      <c r="AY19" s="17" t="n"/>
      <c r="AZ19" s="18">
        <f>SUM(D19,H19,L19,P19,T19,X19,AB19,AF19,AJ19,AN19,AR19,AV19)</f>
        <v/>
      </c>
      <c r="BA19" s="19">
        <f>IF($C19="","",AND(D19="",DATE($B$2,4,1)&lt;=TODAY(),ISERROR(SEARCH("休会",G19)))*1+AND(H19="",DATE($B$2,5,1)&lt;=TODAY(),ISERROR(SEARCH("休会",K19)))*1+AND(L19="",DATE($B$2,6,1)&lt;=TODAY(),ISERROR(SEARCH("休会",O19)))*1+AND(P19="",DATE($B$2,7,1)&lt;=TODAY(),ISERROR(SEARCH("休会",S19)))*1+AND(T19="",DATE($B$2,8,1)&lt;=TODAY(),ISERROR(SEARCH("休会",W19)))*1+AND(X19="",DATE($B$2,9,1)&lt;=TODAY(),ISERROR(SEARCH("休会",AA19)))*1+AND(AB19="",DATE($B$2,10,1)&lt;=TODAY(),ISERROR(SEARCH("休会",AE19)))*1+AND(AF19="",DATE($B$2,11,1)&lt;=TODAY(),ISERROR(SEARCH("休会",AI19)))*1+AND(AJ19="",DATE($B$2,12,1)&lt;=TODAY(),ISERROR(SEARCH("休会",AM19)))*1+AND(AN19="",DATE($B$2,13,1)&lt;=TODAY(),ISERROR(SEARCH("休会",AQ19)))*1+AND(AR19="",DATE($B$2,14,1)&lt;=TODAY(),ISERROR(SEARCH("休会",AU19)))*1+AND(AV19="",DATE($B$2,15,1)&lt;=TODAY(),ISERROR(SEARCH("休会",AY19)))*1)</f>
        <v/>
      </c>
    </row>
    <row r="20">
      <c r="A20" s="13" t="n">
        <v>16</v>
      </c>
      <c r="B20" s="14" t="n"/>
      <c r="C20" s="15" t="n"/>
      <c r="D20" s="15" t="n"/>
      <c r="E20" s="16" t="n"/>
      <c r="F20" s="13" t="n"/>
      <c r="G20" s="17" t="n"/>
      <c r="H20" s="15" t="n"/>
      <c r="I20" s="16" t="n"/>
      <c r="J20" s="13" t="n"/>
      <c r="K20" s="17" t="n"/>
      <c r="L20" s="15" t="n"/>
      <c r="M20" s="16" t="n"/>
      <c r="N20" s="13" t="n"/>
      <c r="O20" s="17" t="n"/>
      <c r="P20" s="15" t="n"/>
      <c r="Q20" s="16" t="n"/>
      <c r="R20" s="13" t="n"/>
      <c r="S20" s="17" t="n"/>
      <c r="T20" s="15" t="n"/>
      <c r="U20" s="16" t="n"/>
      <c r="V20" s="13" t="n"/>
      <c r="W20" s="17" t="n"/>
      <c r="X20" s="15" t="n"/>
      <c r="Y20" s="16" t="n"/>
      <c r="Z20" s="13" t="n"/>
      <c r="AA20" s="17" t="n"/>
      <c r="AB20" s="15" t="n"/>
      <c r="AC20" s="16" t="n"/>
      <c r="AD20" s="13" t="n"/>
      <c r="AE20" s="17" t="n"/>
      <c r="AF20" s="15" t="n"/>
      <c r="AG20" s="16" t="n"/>
      <c r="AH20" s="13" t="n"/>
      <c r="AI20" s="17" t="n"/>
      <c r="AJ20" s="15" t="n"/>
      <c r="AK20" s="16" t="n"/>
      <c r="AL20" s="13" t="n"/>
      <c r="AM20" s="17" t="n"/>
      <c r="AN20" s="15" t="n"/>
      <c r="AO20" s="16" t="n"/>
      <c r="AP20" s="13" t="n"/>
      <c r="AQ20" s="17" t="n"/>
      <c r="AR20" s="15" t="n"/>
      <c r="AS20" s="16" t="n"/>
      <c r="AT20" s="13" t="n"/>
      <c r="AU20" s="17" t="n"/>
      <c r="AV20" s="15" t="n"/>
      <c r="AW20" s="16" t="n"/>
      <c r="AX20" s="13" t="n"/>
      <c r="AY20" s="17" t="n"/>
      <c r="AZ20" s="18">
        <f>SUM(D20,H20,L20,P20,T20,X20,AB20,AF20,AJ20,AN20,AR20,AV20)</f>
        <v/>
      </c>
      <c r="BA20" s="19">
        <f>IF($C20="","",AND(D20="",DATE($B$2,4,1)&lt;=TODAY(),ISERROR(SEARCH("休会",G20)))*1+AND(H20="",DATE($B$2,5,1)&lt;=TODAY(),ISERROR(SEARCH("休会",K20)))*1+AND(L20="",DATE($B$2,6,1)&lt;=TODAY(),ISERROR(SEARCH("休会",O20)))*1+AND(P20="",DATE($B$2,7,1)&lt;=TODAY(),ISERROR(SEARCH("休会",S20)))*1+AND(T20="",DATE($B$2,8,1)&lt;=TODAY(),ISERROR(SEARCH("休会",W20)))*1+AND(X20="",DATE($B$2,9,1)&lt;=TODAY(),ISERROR(SEARCH("休会",AA20)))*1+AND(AB20="",DATE($B$2,10,1)&lt;=TODAY(),ISERROR(SEARCH("休会",AE20)))*1+AND(AF20="",DATE($B$2,11,1)&lt;=TODAY(),ISERROR(SEARCH("休会",AI20)))*1+AND(AJ20="",DATE($B$2,12,1)&lt;=TODAY(),ISERROR(SEARCH("休会",AM20)))*1+AND(AN20="",DATE($B$2,13,1)&lt;=TODAY(),ISERROR(SEARCH("休会",AQ20)))*1+AND(AR20="",DATE($B$2,14,1)&lt;=TODAY(),ISERROR(SEARCH("休会",AU20)))*1+AND(AV20="",DATE($B$2,15,1)&lt;=TODAY(),ISERROR(SEARCH("休会",AY20)))*1)</f>
        <v/>
      </c>
    </row>
    <row r="21">
      <c r="A21" s="13" t="n">
        <v>17</v>
      </c>
      <c r="B21" s="14" t="n"/>
      <c r="C21" s="15" t="n"/>
      <c r="D21" s="15" t="n"/>
      <c r="E21" s="16" t="n"/>
      <c r="F21" s="13" t="n"/>
      <c r="G21" s="17" t="n"/>
      <c r="H21" s="15" t="n"/>
      <c r="I21" s="16" t="n"/>
      <c r="J21" s="13" t="n"/>
      <c r="K21" s="17" t="n"/>
      <c r="L21" s="15" t="n"/>
      <c r="M21" s="16" t="n"/>
      <c r="N21" s="13" t="n"/>
      <c r="O21" s="17" t="n"/>
      <c r="P21" s="15" t="n"/>
      <c r="Q21" s="16" t="n"/>
      <c r="R21" s="13" t="n"/>
      <c r="S21" s="17" t="n"/>
      <c r="T21" s="15" t="n"/>
      <c r="U21" s="16" t="n"/>
      <c r="V21" s="13" t="n"/>
      <c r="W21" s="17" t="n"/>
      <c r="X21" s="15" t="n"/>
      <c r="Y21" s="16" t="n"/>
      <c r="Z21" s="13" t="n"/>
      <c r="AA21" s="17" t="n"/>
      <c r="AB21" s="15" t="n"/>
      <c r="AC21" s="16" t="n"/>
      <c r="AD21" s="13" t="n"/>
      <c r="AE21" s="17" t="n"/>
      <c r="AF21" s="15" t="n"/>
      <c r="AG21" s="16" t="n"/>
      <c r="AH21" s="13" t="n"/>
      <c r="AI21" s="17" t="n"/>
      <c r="AJ21" s="15" t="n"/>
      <c r="AK21" s="16" t="n"/>
      <c r="AL21" s="13" t="n"/>
      <c r="AM21" s="17" t="n"/>
      <c r="AN21" s="15" t="n"/>
      <c r="AO21" s="16" t="n"/>
      <c r="AP21" s="13" t="n"/>
      <c r="AQ21" s="17" t="n"/>
      <c r="AR21" s="15" t="n"/>
      <c r="AS21" s="16" t="n"/>
      <c r="AT21" s="13" t="n"/>
      <c r="AU21" s="17" t="n"/>
      <c r="AV21" s="15" t="n"/>
      <c r="AW21" s="16" t="n"/>
      <c r="AX21" s="13" t="n"/>
      <c r="AY21" s="17" t="n"/>
      <c r="AZ21" s="18">
        <f>SUM(D21,H21,L21,P21,T21,X21,AB21,AF21,AJ21,AN21,AR21,AV21)</f>
        <v/>
      </c>
      <c r="BA21" s="19">
        <f>IF($C21="","",AND(D21="",DATE($B$2,4,1)&lt;=TODAY(),ISERROR(SEARCH("休会",G21)))*1+AND(H21="",DATE($B$2,5,1)&lt;=TODAY(),ISERROR(SEARCH("休会",K21)))*1+AND(L21="",DATE($B$2,6,1)&lt;=TODAY(),ISERROR(SEARCH("休会",O21)))*1+AND(P21="",DATE($B$2,7,1)&lt;=TODAY(),ISERROR(SEARCH("休会",S21)))*1+AND(T21="",DATE($B$2,8,1)&lt;=TODAY(),ISERROR(SEARCH("休会",W21)))*1+AND(X21="",DATE($B$2,9,1)&lt;=TODAY(),ISERROR(SEARCH("休会",AA21)))*1+AND(AB21="",DATE($B$2,10,1)&lt;=TODAY(),ISERROR(SEARCH("休会",AE21)))*1+AND(AF21="",DATE($B$2,11,1)&lt;=TODAY(),ISERROR(SEARCH("休会",AI21)))*1+AND(AJ21="",DATE($B$2,12,1)&lt;=TODAY(),ISERROR(SEARCH("休会",AM21)))*1+AND(AN21="",DATE($B$2,13,1)&lt;=TODAY(),ISERROR(SEARCH("休会",AQ21)))*1+AND(AR21="",DATE($B$2,14,1)&lt;=TODAY(),ISERROR(SEARCH("休会",AU21)))*1+AND(AV21="",DATE($B$2,15,1)&lt;=TODAY(),ISERROR(SEARCH("休会",AY21)))*1)</f>
        <v/>
      </c>
    </row>
    <row r="22">
      <c r="A22" s="13" t="n">
        <v>18</v>
      </c>
      <c r="B22" s="14" t="n"/>
      <c r="C22" s="15" t="n"/>
      <c r="D22" s="15" t="n"/>
      <c r="E22" s="16" t="n"/>
      <c r="F22" s="13" t="n"/>
      <c r="G22" s="17" t="n"/>
      <c r="H22" s="15" t="n"/>
      <c r="I22" s="16" t="n"/>
      <c r="J22" s="13" t="n"/>
      <c r="K22" s="17" t="n"/>
      <c r="L22" s="15" t="n"/>
      <c r="M22" s="16" t="n"/>
      <c r="N22" s="13" t="n"/>
      <c r="O22" s="17" t="n"/>
      <c r="P22" s="15" t="n"/>
      <c r="Q22" s="16" t="n"/>
      <c r="R22" s="13" t="n"/>
      <c r="S22" s="17" t="n"/>
      <c r="T22" s="15" t="n"/>
      <c r="U22" s="16" t="n"/>
      <c r="V22" s="13" t="n"/>
      <c r="W22" s="17" t="n"/>
      <c r="X22" s="15" t="n"/>
      <c r="Y22" s="16" t="n"/>
      <c r="Z22" s="13" t="n"/>
      <c r="AA22" s="17" t="n"/>
      <c r="AB22" s="15" t="n"/>
      <c r="AC22" s="16" t="n"/>
      <c r="AD22" s="13" t="n"/>
      <c r="AE22" s="17" t="n"/>
      <c r="AF22" s="15" t="n"/>
      <c r="AG22" s="16" t="n"/>
      <c r="AH22" s="13" t="n"/>
      <c r="AI22" s="17" t="n"/>
      <c r="AJ22" s="15" t="n"/>
      <c r="AK22" s="16" t="n"/>
      <c r="AL22" s="13" t="n"/>
      <c r="AM22" s="17" t="n"/>
      <c r="AN22" s="15" t="n"/>
      <c r="AO22" s="16" t="n"/>
      <c r="AP22" s="13" t="n"/>
      <c r="AQ22" s="17" t="n"/>
      <c r="AR22" s="15" t="n"/>
      <c r="AS22" s="16" t="n"/>
      <c r="AT22" s="13" t="n"/>
      <c r="AU22" s="17" t="n"/>
      <c r="AV22" s="15" t="n"/>
      <c r="AW22" s="16" t="n"/>
      <c r="AX22" s="13" t="n"/>
      <c r="AY22" s="17" t="n"/>
      <c r="AZ22" s="18">
        <f>SUM(D22,H22,L22,P22,T22,X22,AB22,AF22,AJ22,AN22,AR22,AV22)</f>
        <v/>
      </c>
      <c r="BA22" s="19">
        <f>IF($C22="","",AND(D22="",DATE($B$2,4,1)&lt;=TODAY(),ISERROR(SEARCH("休会",G22)))*1+AND(H22="",DATE($B$2,5,1)&lt;=TODAY(),ISERROR(SEARCH("休会",K22)))*1+AND(L22="",DATE($B$2,6,1)&lt;=TODAY(),ISERROR(SEARCH("休会",O22)))*1+AND(P22="",DATE($B$2,7,1)&lt;=TODAY(),ISERROR(SEARCH("休会",S22)))*1+AND(T22="",DATE($B$2,8,1)&lt;=TODAY(),ISERROR(SEARCH("休会",W22)))*1+AND(X22="",DATE($B$2,9,1)&lt;=TODAY(),ISERROR(SEARCH("休会",AA22)))*1+AND(AB22="",DATE($B$2,10,1)&lt;=TODAY(),ISERROR(SEARCH("休会",AE22)))*1+AND(AF22="",DATE($B$2,11,1)&lt;=TODAY(),ISERROR(SEARCH("休会",AI22)))*1+AND(AJ22="",DATE($B$2,12,1)&lt;=TODAY(),ISERROR(SEARCH("休会",AM22)))*1+AND(AN22="",DATE($B$2,13,1)&lt;=TODAY(),ISERROR(SEARCH("休会",AQ22)))*1+AND(AR22="",DATE($B$2,14,1)&lt;=TODAY(),ISERROR(SEARCH("休会",AU22)))*1+AND(AV22="",DATE($B$2,15,1)&lt;=TODAY(),ISERROR(SEARCH("休会",AY22)))*1)</f>
        <v/>
      </c>
    </row>
    <row r="23">
      <c r="A23" s="13" t="n">
        <v>19</v>
      </c>
      <c r="B23" s="14" t="n"/>
      <c r="C23" s="15" t="n"/>
      <c r="D23" s="15" t="n"/>
      <c r="E23" s="16" t="n"/>
      <c r="F23" s="13" t="n"/>
      <c r="G23" s="17" t="n"/>
      <c r="H23" s="15" t="n"/>
      <c r="I23" s="16" t="n"/>
      <c r="J23" s="13" t="n"/>
      <c r="K23" s="17" t="n"/>
      <c r="L23" s="15" t="n"/>
      <c r="M23" s="16" t="n"/>
      <c r="N23" s="13" t="n"/>
      <c r="O23" s="17" t="n"/>
      <c r="P23" s="15" t="n"/>
      <c r="Q23" s="16" t="n"/>
      <c r="R23" s="13" t="n"/>
      <c r="S23" s="17" t="n"/>
      <c r="T23" s="15" t="n"/>
      <c r="U23" s="16" t="n"/>
      <c r="V23" s="13" t="n"/>
      <c r="W23" s="17" t="n"/>
      <c r="X23" s="15" t="n"/>
      <c r="Y23" s="16" t="n"/>
      <c r="Z23" s="13" t="n"/>
      <c r="AA23" s="17" t="n"/>
      <c r="AB23" s="15" t="n"/>
      <c r="AC23" s="16" t="n"/>
      <c r="AD23" s="13" t="n"/>
      <c r="AE23" s="17" t="n"/>
      <c r="AF23" s="15" t="n"/>
      <c r="AG23" s="16" t="n"/>
      <c r="AH23" s="13" t="n"/>
      <c r="AI23" s="17" t="n"/>
      <c r="AJ23" s="15" t="n"/>
      <c r="AK23" s="16" t="n"/>
      <c r="AL23" s="13" t="n"/>
      <c r="AM23" s="17" t="n"/>
      <c r="AN23" s="15" t="n"/>
      <c r="AO23" s="16" t="n"/>
      <c r="AP23" s="13" t="n"/>
      <c r="AQ23" s="17" t="n"/>
      <c r="AR23" s="15" t="n"/>
      <c r="AS23" s="16" t="n"/>
      <c r="AT23" s="13" t="n"/>
      <c r="AU23" s="17" t="n"/>
      <c r="AV23" s="15" t="n"/>
      <c r="AW23" s="16" t="n"/>
      <c r="AX23" s="13" t="n"/>
      <c r="AY23" s="17" t="n"/>
      <c r="AZ23" s="18">
        <f>SUM(D23,H23,L23,P23,T23,X23,AB23,AF23,AJ23,AN23,AR23,AV23)</f>
        <v/>
      </c>
      <c r="BA23" s="19">
        <f>IF($C23="","",AND(D23="",DATE($B$2,4,1)&lt;=TODAY(),ISERROR(SEARCH("休会",G23)))*1+AND(H23="",DATE($B$2,5,1)&lt;=TODAY(),ISERROR(SEARCH("休会",K23)))*1+AND(L23="",DATE($B$2,6,1)&lt;=TODAY(),ISERROR(SEARCH("休会",O23)))*1+AND(P23="",DATE($B$2,7,1)&lt;=TODAY(),ISERROR(SEARCH("休会",S23)))*1+AND(T23="",DATE($B$2,8,1)&lt;=TODAY(),ISERROR(SEARCH("休会",W23)))*1+AND(X23="",DATE($B$2,9,1)&lt;=TODAY(),ISERROR(SEARCH("休会",AA23)))*1+AND(AB23="",DATE($B$2,10,1)&lt;=TODAY(),ISERROR(SEARCH("休会",AE23)))*1+AND(AF23="",DATE($B$2,11,1)&lt;=TODAY(),ISERROR(SEARCH("休会",AI23)))*1+AND(AJ23="",DATE($B$2,12,1)&lt;=TODAY(),ISERROR(SEARCH("休会",AM23)))*1+AND(AN23="",DATE($B$2,13,1)&lt;=TODAY(),ISERROR(SEARCH("休会",AQ23)))*1+AND(AR23="",DATE($B$2,14,1)&lt;=TODAY(),ISERROR(SEARCH("休会",AU23)))*1+AND(AV23="",DATE($B$2,15,1)&lt;=TODAY(),ISERROR(SEARCH("休会",AY23)))*1)</f>
        <v/>
      </c>
    </row>
    <row r="24">
      <c r="A24" s="13" t="n">
        <v>20</v>
      </c>
      <c r="B24" s="14" t="n"/>
      <c r="C24" s="15" t="n"/>
      <c r="D24" s="15" t="n"/>
      <c r="E24" s="16" t="n"/>
      <c r="F24" s="13" t="n"/>
      <c r="G24" s="17" t="n"/>
      <c r="H24" s="15" t="n"/>
      <c r="I24" s="16" t="n"/>
      <c r="J24" s="13" t="n"/>
      <c r="K24" s="17" t="n"/>
      <c r="L24" s="15" t="n"/>
      <c r="M24" s="16" t="n"/>
      <c r="N24" s="13" t="n"/>
      <c r="O24" s="17" t="n"/>
      <c r="P24" s="15" t="n"/>
      <c r="Q24" s="16" t="n"/>
      <c r="R24" s="13" t="n"/>
      <c r="S24" s="17" t="n"/>
      <c r="T24" s="15" t="n"/>
      <c r="U24" s="16" t="n"/>
      <c r="V24" s="13" t="n"/>
      <c r="W24" s="17" t="n"/>
      <c r="X24" s="15" t="n"/>
      <c r="Y24" s="16" t="n"/>
      <c r="Z24" s="13" t="n"/>
      <c r="AA24" s="17" t="n"/>
      <c r="AB24" s="15" t="n"/>
      <c r="AC24" s="16" t="n"/>
      <c r="AD24" s="13" t="n"/>
      <c r="AE24" s="17" t="n"/>
      <c r="AF24" s="15" t="n"/>
      <c r="AG24" s="16" t="n"/>
      <c r="AH24" s="13" t="n"/>
      <c r="AI24" s="17" t="n"/>
      <c r="AJ24" s="15" t="n"/>
      <c r="AK24" s="16" t="n"/>
      <c r="AL24" s="13" t="n"/>
      <c r="AM24" s="17" t="n"/>
      <c r="AN24" s="15" t="n"/>
      <c r="AO24" s="16" t="n"/>
      <c r="AP24" s="13" t="n"/>
      <c r="AQ24" s="17" t="n"/>
      <c r="AR24" s="15" t="n"/>
      <c r="AS24" s="16" t="n"/>
      <c r="AT24" s="13" t="n"/>
      <c r="AU24" s="17" t="n"/>
      <c r="AV24" s="15" t="n"/>
      <c r="AW24" s="16" t="n"/>
      <c r="AX24" s="13" t="n"/>
      <c r="AY24" s="17" t="n"/>
      <c r="AZ24" s="18">
        <f>SUM(D24,H24,L24,P24,T24,X24,AB24,AF24,AJ24,AN24,AR24,AV24)</f>
        <v/>
      </c>
      <c r="BA24" s="19">
        <f>IF($C24="","",AND(D24="",DATE($B$2,4,1)&lt;=TODAY(),ISERROR(SEARCH("休会",G24)))*1+AND(H24="",DATE($B$2,5,1)&lt;=TODAY(),ISERROR(SEARCH("休会",K24)))*1+AND(L24="",DATE($B$2,6,1)&lt;=TODAY(),ISERROR(SEARCH("休会",O24)))*1+AND(P24="",DATE($B$2,7,1)&lt;=TODAY(),ISERROR(SEARCH("休会",S24)))*1+AND(T24="",DATE($B$2,8,1)&lt;=TODAY(),ISERROR(SEARCH("休会",W24)))*1+AND(X24="",DATE($B$2,9,1)&lt;=TODAY(),ISERROR(SEARCH("休会",AA24)))*1+AND(AB24="",DATE($B$2,10,1)&lt;=TODAY(),ISERROR(SEARCH("休会",AE24)))*1+AND(AF24="",DATE($B$2,11,1)&lt;=TODAY(),ISERROR(SEARCH("休会",AI24)))*1+AND(AJ24="",DATE($B$2,12,1)&lt;=TODAY(),ISERROR(SEARCH("休会",AM24)))*1+AND(AN24="",DATE($B$2,13,1)&lt;=TODAY(),ISERROR(SEARCH("休会",AQ24)))*1+AND(AR24="",DATE($B$2,14,1)&lt;=TODAY(),ISERROR(SEARCH("休会",AU24)))*1+AND(AV24="",DATE($B$2,15,1)&lt;=TODAY(),ISERROR(SEARCH("休会",AY24)))*1)</f>
        <v/>
      </c>
    </row>
    <row r="25">
      <c r="A25" s="13" t="n">
        <v>21</v>
      </c>
      <c r="B25" s="14" t="n"/>
      <c r="C25" s="15" t="n"/>
      <c r="D25" s="15" t="n"/>
      <c r="E25" s="16" t="n"/>
      <c r="F25" s="13" t="n"/>
      <c r="G25" s="17" t="n"/>
      <c r="H25" s="15" t="n"/>
      <c r="I25" s="16" t="n"/>
      <c r="J25" s="13" t="n"/>
      <c r="K25" s="17" t="n"/>
      <c r="L25" s="15" t="n"/>
      <c r="M25" s="16" t="n"/>
      <c r="N25" s="13" t="n"/>
      <c r="O25" s="17" t="n"/>
      <c r="P25" s="15" t="n"/>
      <c r="Q25" s="16" t="n"/>
      <c r="R25" s="13" t="n"/>
      <c r="S25" s="17" t="n"/>
      <c r="T25" s="15" t="n"/>
      <c r="U25" s="16" t="n"/>
      <c r="V25" s="13" t="n"/>
      <c r="W25" s="17" t="n"/>
      <c r="X25" s="15" t="n"/>
      <c r="Y25" s="16" t="n"/>
      <c r="Z25" s="13" t="n"/>
      <c r="AA25" s="17" t="n"/>
      <c r="AB25" s="15" t="n"/>
      <c r="AC25" s="16" t="n"/>
      <c r="AD25" s="13" t="n"/>
      <c r="AE25" s="17" t="n"/>
      <c r="AF25" s="15" t="n"/>
      <c r="AG25" s="16" t="n"/>
      <c r="AH25" s="13" t="n"/>
      <c r="AI25" s="17" t="n"/>
      <c r="AJ25" s="15" t="n"/>
      <c r="AK25" s="16" t="n"/>
      <c r="AL25" s="13" t="n"/>
      <c r="AM25" s="17" t="n"/>
      <c r="AN25" s="15" t="n"/>
      <c r="AO25" s="16" t="n"/>
      <c r="AP25" s="13" t="n"/>
      <c r="AQ25" s="17" t="n"/>
      <c r="AR25" s="15" t="n"/>
      <c r="AS25" s="16" t="n"/>
      <c r="AT25" s="13" t="n"/>
      <c r="AU25" s="17" t="n"/>
      <c r="AV25" s="15" t="n"/>
      <c r="AW25" s="16" t="n"/>
      <c r="AX25" s="13" t="n"/>
      <c r="AY25" s="17" t="n"/>
      <c r="AZ25" s="18">
        <f>SUM(D25,H25,L25,P25,T25,X25,AB25,AF25,AJ25,AN25,AR25,AV25)</f>
        <v/>
      </c>
      <c r="BA25" s="19">
        <f>IF($C25="","",AND(D25="",DATE($B$2,4,1)&lt;=TODAY(),ISERROR(SEARCH("休会",G25)))*1+AND(H25="",DATE($B$2,5,1)&lt;=TODAY(),ISERROR(SEARCH("休会",K25)))*1+AND(L25="",DATE($B$2,6,1)&lt;=TODAY(),ISERROR(SEARCH("休会",O25)))*1+AND(P25="",DATE($B$2,7,1)&lt;=TODAY(),ISERROR(SEARCH("休会",S25)))*1+AND(T25="",DATE($B$2,8,1)&lt;=TODAY(),ISERROR(SEARCH("休会",W25)))*1+AND(X25="",DATE($B$2,9,1)&lt;=TODAY(),ISERROR(SEARCH("休会",AA25)))*1+AND(AB25="",DATE($B$2,10,1)&lt;=TODAY(),ISERROR(SEARCH("休会",AE25)))*1+AND(AF25="",DATE($B$2,11,1)&lt;=TODAY(),ISERROR(SEARCH("休会",AI25)))*1+AND(AJ25="",DATE($B$2,12,1)&lt;=TODAY(),ISERROR(SEARCH("休会",AM25)))*1+AND(AN25="",DATE($B$2,13,1)&lt;=TODAY(),ISERROR(SEARCH("休会",AQ25)))*1+AND(AR25="",DATE($B$2,14,1)&lt;=TODAY(),ISERROR(SEARCH("休会",AU25)))*1+AND(AV25="",DATE($B$2,15,1)&lt;=TODAY(),ISERROR(SEARCH("休会",AY25)))*1)</f>
        <v/>
      </c>
    </row>
    <row r="26">
      <c r="A26" s="13" t="n">
        <v>22</v>
      </c>
      <c r="B26" s="14" t="n"/>
      <c r="C26" s="15" t="n"/>
      <c r="D26" s="15" t="n"/>
      <c r="E26" s="16" t="n"/>
      <c r="F26" s="13" t="n"/>
      <c r="G26" s="17" t="n"/>
      <c r="H26" s="15" t="n"/>
      <c r="I26" s="16" t="n"/>
      <c r="J26" s="13" t="n"/>
      <c r="K26" s="17" t="n"/>
      <c r="L26" s="15" t="n"/>
      <c r="M26" s="16" t="n"/>
      <c r="N26" s="13" t="n"/>
      <c r="O26" s="17" t="n"/>
      <c r="P26" s="15" t="n"/>
      <c r="Q26" s="16" t="n"/>
      <c r="R26" s="13" t="n"/>
      <c r="S26" s="17" t="n"/>
      <c r="T26" s="15" t="n"/>
      <c r="U26" s="16" t="n"/>
      <c r="V26" s="13" t="n"/>
      <c r="W26" s="17" t="n"/>
      <c r="X26" s="15" t="n"/>
      <c r="Y26" s="16" t="n"/>
      <c r="Z26" s="13" t="n"/>
      <c r="AA26" s="17" t="n"/>
      <c r="AB26" s="15" t="n"/>
      <c r="AC26" s="16" t="n"/>
      <c r="AD26" s="13" t="n"/>
      <c r="AE26" s="17" t="n"/>
      <c r="AF26" s="15" t="n"/>
      <c r="AG26" s="16" t="n"/>
      <c r="AH26" s="13" t="n"/>
      <c r="AI26" s="17" t="n"/>
      <c r="AJ26" s="15" t="n"/>
      <c r="AK26" s="16" t="n"/>
      <c r="AL26" s="13" t="n"/>
      <c r="AM26" s="17" t="n"/>
      <c r="AN26" s="15" t="n"/>
      <c r="AO26" s="16" t="n"/>
      <c r="AP26" s="13" t="n"/>
      <c r="AQ26" s="17" t="n"/>
      <c r="AR26" s="15" t="n"/>
      <c r="AS26" s="16" t="n"/>
      <c r="AT26" s="13" t="n"/>
      <c r="AU26" s="17" t="n"/>
      <c r="AV26" s="15" t="n"/>
      <c r="AW26" s="16" t="n"/>
      <c r="AX26" s="13" t="n"/>
      <c r="AY26" s="17" t="n"/>
      <c r="AZ26" s="18">
        <f>SUM(D26,H26,L26,P26,T26,X26,AB26,AF26,AJ26,AN26,AR26,AV26)</f>
        <v/>
      </c>
      <c r="BA26" s="19">
        <f>IF($C26="","",AND(D26="",DATE($B$2,4,1)&lt;=TODAY(),ISERROR(SEARCH("休会",G26)))*1+AND(H26="",DATE($B$2,5,1)&lt;=TODAY(),ISERROR(SEARCH("休会",K26)))*1+AND(L26="",DATE($B$2,6,1)&lt;=TODAY(),ISERROR(SEARCH("休会",O26)))*1+AND(P26="",DATE($B$2,7,1)&lt;=TODAY(),ISERROR(SEARCH("休会",S26)))*1+AND(T26="",DATE($B$2,8,1)&lt;=TODAY(),ISERROR(SEARCH("休会",W26)))*1+AND(X26="",DATE($B$2,9,1)&lt;=TODAY(),ISERROR(SEARCH("休会",AA26)))*1+AND(AB26="",DATE($B$2,10,1)&lt;=TODAY(),ISERROR(SEARCH("休会",AE26)))*1+AND(AF26="",DATE($B$2,11,1)&lt;=TODAY(),ISERROR(SEARCH("休会",AI26)))*1+AND(AJ26="",DATE($B$2,12,1)&lt;=TODAY(),ISERROR(SEARCH("休会",AM26)))*1+AND(AN26="",DATE($B$2,13,1)&lt;=TODAY(),ISERROR(SEARCH("休会",AQ26)))*1+AND(AR26="",DATE($B$2,14,1)&lt;=TODAY(),ISERROR(SEARCH("休会",AU26)))*1+AND(AV26="",DATE($B$2,15,1)&lt;=TODAY(),ISERROR(SEARCH("休会",AY26)))*1)</f>
        <v/>
      </c>
    </row>
    <row r="27">
      <c r="A27" s="13" t="n">
        <v>23</v>
      </c>
      <c r="B27" s="14" t="n"/>
      <c r="C27" s="15" t="n"/>
      <c r="D27" s="15" t="n"/>
      <c r="E27" s="16" t="n"/>
      <c r="F27" s="13" t="n"/>
      <c r="G27" s="17" t="n"/>
      <c r="H27" s="15" t="n"/>
      <c r="I27" s="16" t="n"/>
      <c r="J27" s="13" t="n"/>
      <c r="K27" s="17" t="n"/>
      <c r="L27" s="15" t="n"/>
      <c r="M27" s="16" t="n"/>
      <c r="N27" s="13" t="n"/>
      <c r="O27" s="17" t="n"/>
      <c r="P27" s="15" t="n"/>
      <c r="Q27" s="16" t="n"/>
      <c r="R27" s="13" t="n"/>
      <c r="S27" s="17" t="n"/>
      <c r="T27" s="15" t="n"/>
      <c r="U27" s="16" t="n"/>
      <c r="V27" s="13" t="n"/>
      <c r="W27" s="17" t="n"/>
      <c r="X27" s="15" t="n"/>
      <c r="Y27" s="16" t="n"/>
      <c r="Z27" s="13" t="n"/>
      <c r="AA27" s="17" t="n"/>
      <c r="AB27" s="15" t="n"/>
      <c r="AC27" s="16" t="n"/>
      <c r="AD27" s="13" t="n"/>
      <c r="AE27" s="17" t="n"/>
      <c r="AF27" s="15" t="n"/>
      <c r="AG27" s="16" t="n"/>
      <c r="AH27" s="13" t="n"/>
      <c r="AI27" s="17" t="n"/>
      <c r="AJ27" s="15" t="n"/>
      <c r="AK27" s="16" t="n"/>
      <c r="AL27" s="13" t="n"/>
      <c r="AM27" s="17" t="n"/>
      <c r="AN27" s="15" t="n"/>
      <c r="AO27" s="16" t="n"/>
      <c r="AP27" s="13" t="n"/>
      <c r="AQ27" s="17" t="n"/>
      <c r="AR27" s="15" t="n"/>
      <c r="AS27" s="16" t="n"/>
      <c r="AT27" s="13" t="n"/>
      <c r="AU27" s="17" t="n"/>
      <c r="AV27" s="15" t="n"/>
      <c r="AW27" s="16" t="n"/>
      <c r="AX27" s="13" t="n"/>
      <c r="AY27" s="17" t="n"/>
      <c r="AZ27" s="18">
        <f>SUM(D27,H27,L27,P27,T27,X27,AB27,AF27,AJ27,AN27,AR27,AV27)</f>
        <v/>
      </c>
      <c r="BA27" s="19">
        <f>IF($C27="","",AND(D27="",DATE($B$2,4,1)&lt;=TODAY(),ISERROR(SEARCH("休会",G27)))*1+AND(H27="",DATE($B$2,5,1)&lt;=TODAY(),ISERROR(SEARCH("休会",K27)))*1+AND(L27="",DATE($B$2,6,1)&lt;=TODAY(),ISERROR(SEARCH("休会",O27)))*1+AND(P27="",DATE($B$2,7,1)&lt;=TODAY(),ISERROR(SEARCH("休会",S27)))*1+AND(T27="",DATE($B$2,8,1)&lt;=TODAY(),ISERROR(SEARCH("休会",W27)))*1+AND(X27="",DATE($B$2,9,1)&lt;=TODAY(),ISERROR(SEARCH("休会",AA27)))*1+AND(AB27="",DATE($B$2,10,1)&lt;=TODAY(),ISERROR(SEARCH("休会",AE27)))*1+AND(AF27="",DATE($B$2,11,1)&lt;=TODAY(),ISERROR(SEARCH("休会",AI27)))*1+AND(AJ27="",DATE($B$2,12,1)&lt;=TODAY(),ISERROR(SEARCH("休会",AM27)))*1+AND(AN27="",DATE($B$2,13,1)&lt;=TODAY(),ISERROR(SEARCH("休会",AQ27)))*1+AND(AR27="",DATE($B$2,14,1)&lt;=TODAY(),ISERROR(SEARCH("休会",AU27)))*1+AND(AV27="",DATE($B$2,15,1)&lt;=TODAY(),ISERROR(SEARCH("休会",AY27)))*1)</f>
        <v/>
      </c>
    </row>
    <row r="28">
      <c r="A28" s="13" t="n">
        <v>24</v>
      </c>
      <c r="B28" s="14" t="n"/>
      <c r="C28" s="15" t="n"/>
      <c r="D28" s="15" t="n"/>
      <c r="E28" s="16" t="n"/>
      <c r="F28" s="13" t="n"/>
      <c r="G28" s="17" t="n"/>
      <c r="H28" s="15" t="n"/>
      <c r="I28" s="16" t="n"/>
      <c r="J28" s="13" t="n"/>
      <c r="K28" s="17" t="n"/>
      <c r="L28" s="15" t="n"/>
      <c r="M28" s="16" t="n"/>
      <c r="N28" s="13" t="n"/>
      <c r="O28" s="17" t="n"/>
      <c r="P28" s="15" t="n"/>
      <c r="Q28" s="16" t="n"/>
      <c r="R28" s="13" t="n"/>
      <c r="S28" s="17" t="n"/>
      <c r="T28" s="15" t="n"/>
      <c r="U28" s="16" t="n"/>
      <c r="V28" s="13" t="n"/>
      <c r="W28" s="17" t="n"/>
      <c r="X28" s="15" t="n"/>
      <c r="Y28" s="16" t="n"/>
      <c r="Z28" s="13" t="n"/>
      <c r="AA28" s="17" t="n"/>
      <c r="AB28" s="15" t="n"/>
      <c r="AC28" s="16" t="n"/>
      <c r="AD28" s="13" t="n"/>
      <c r="AE28" s="17" t="n"/>
      <c r="AF28" s="15" t="n"/>
      <c r="AG28" s="16" t="n"/>
      <c r="AH28" s="13" t="n"/>
      <c r="AI28" s="17" t="n"/>
      <c r="AJ28" s="15" t="n"/>
      <c r="AK28" s="16" t="n"/>
      <c r="AL28" s="13" t="n"/>
      <c r="AM28" s="17" t="n"/>
      <c r="AN28" s="15" t="n"/>
      <c r="AO28" s="16" t="n"/>
      <c r="AP28" s="13" t="n"/>
      <c r="AQ28" s="17" t="n"/>
      <c r="AR28" s="15" t="n"/>
      <c r="AS28" s="16" t="n"/>
      <c r="AT28" s="13" t="n"/>
      <c r="AU28" s="17" t="n"/>
      <c r="AV28" s="15" t="n"/>
      <c r="AW28" s="16" t="n"/>
      <c r="AX28" s="13" t="n"/>
      <c r="AY28" s="17" t="n"/>
      <c r="AZ28" s="18">
        <f>SUM(D28,H28,L28,P28,T28,X28,AB28,AF28,AJ28,AN28,AR28,AV28)</f>
        <v/>
      </c>
      <c r="BA28" s="19">
        <f>IF($C28="","",AND(D28="",DATE($B$2,4,1)&lt;=TODAY(),ISERROR(SEARCH("休会",G28)))*1+AND(H28="",DATE($B$2,5,1)&lt;=TODAY(),ISERROR(SEARCH("休会",K28)))*1+AND(L28="",DATE($B$2,6,1)&lt;=TODAY(),ISERROR(SEARCH("休会",O28)))*1+AND(P28="",DATE($B$2,7,1)&lt;=TODAY(),ISERROR(SEARCH("休会",S28)))*1+AND(T28="",DATE($B$2,8,1)&lt;=TODAY(),ISERROR(SEARCH("休会",W28)))*1+AND(X28="",DATE($B$2,9,1)&lt;=TODAY(),ISERROR(SEARCH("休会",AA28)))*1+AND(AB28="",DATE($B$2,10,1)&lt;=TODAY(),ISERROR(SEARCH("休会",AE28)))*1+AND(AF28="",DATE($B$2,11,1)&lt;=TODAY(),ISERROR(SEARCH("休会",AI28)))*1+AND(AJ28="",DATE($B$2,12,1)&lt;=TODAY(),ISERROR(SEARCH("休会",AM28)))*1+AND(AN28="",DATE($B$2,13,1)&lt;=TODAY(),ISERROR(SEARCH("休会",AQ28)))*1+AND(AR28="",DATE($B$2,14,1)&lt;=TODAY(),ISERROR(SEARCH("休会",AU28)))*1+AND(AV28="",DATE($B$2,15,1)&lt;=TODAY(),ISERROR(SEARCH("休会",AY28)))*1)</f>
        <v/>
      </c>
    </row>
    <row r="29">
      <c r="A29" s="13" t="n">
        <v>25</v>
      </c>
      <c r="B29" s="14" t="n"/>
      <c r="C29" s="15" t="n"/>
      <c r="D29" s="15" t="n"/>
      <c r="E29" s="16" t="n"/>
      <c r="F29" s="13" t="n"/>
      <c r="G29" s="17" t="n"/>
      <c r="H29" s="15" t="n"/>
      <c r="I29" s="16" t="n"/>
      <c r="J29" s="13" t="n"/>
      <c r="K29" s="17" t="n"/>
      <c r="L29" s="15" t="n"/>
      <c r="M29" s="16" t="n"/>
      <c r="N29" s="13" t="n"/>
      <c r="O29" s="17" t="n"/>
      <c r="P29" s="15" t="n"/>
      <c r="Q29" s="16" t="n"/>
      <c r="R29" s="13" t="n"/>
      <c r="S29" s="17" t="n"/>
      <c r="T29" s="15" t="n"/>
      <c r="U29" s="16" t="n"/>
      <c r="V29" s="13" t="n"/>
      <c r="W29" s="17" t="n"/>
      <c r="X29" s="15" t="n"/>
      <c r="Y29" s="16" t="n"/>
      <c r="Z29" s="13" t="n"/>
      <c r="AA29" s="17" t="n"/>
      <c r="AB29" s="15" t="n"/>
      <c r="AC29" s="16" t="n"/>
      <c r="AD29" s="13" t="n"/>
      <c r="AE29" s="17" t="n"/>
      <c r="AF29" s="15" t="n"/>
      <c r="AG29" s="16" t="n"/>
      <c r="AH29" s="13" t="n"/>
      <c r="AI29" s="17" t="n"/>
      <c r="AJ29" s="15" t="n"/>
      <c r="AK29" s="16" t="n"/>
      <c r="AL29" s="13" t="n"/>
      <c r="AM29" s="17" t="n"/>
      <c r="AN29" s="15" t="n"/>
      <c r="AO29" s="16" t="n"/>
      <c r="AP29" s="13" t="n"/>
      <c r="AQ29" s="17" t="n"/>
      <c r="AR29" s="15" t="n"/>
      <c r="AS29" s="16" t="n"/>
      <c r="AT29" s="13" t="n"/>
      <c r="AU29" s="17" t="n"/>
      <c r="AV29" s="15" t="n"/>
      <c r="AW29" s="16" t="n"/>
      <c r="AX29" s="13" t="n"/>
      <c r="AY29" s="17" t="n"/>
      <c r="AZ29" s="18">
        <f>SUM(D29,H29,L29,P29,T29,X29,AB29,AF29,AJ29,AN29,AR29,AV29)</f>
        <v/>
      </c>
      <c r="BA29" s="19">
        <f>IF($C29="","",AND(D29="",DATE($B$2,4,1)&lt;=TODAY(),ISERROR(SEARCH("休会",G29)))*1+AND(H29="",DATE($B$2,5,1)&lt;=TODAY(),ISERROR(SEARCH("休会",K29)))*1+AND(L29="",DATE($B$2,6,1)&lt;=TODAY(),ISERROR(SEARCH("休会",O29)))*1+AND(P29="",DATE($B$2,7,1)&lt;=TODAY(),ISERROR(SEARCH("休会",S29)))*1+AND(T29="",DATE($B$2,8,1)&lt;=TODAY(),ISERROR(SEARCH("休会",W29)))*1+AND(X29="",DATE($B$2,9,1)&lt;=TODAY(),ISERROR(SEARCH("休会",AA29)))*1+AND(AB29="",DATE($B$2,10,1)&lt;=TODAY(),ISERROR(SEARCH("休会",AE29)))*1+AND(AF29="",DATE($B$2,11,1)&lt;=TODAY(),ISERROR(SEARCH("休会",AI29)))*1+AND(AJ29="",DATE($B$2,12,1)&lt;=TODAY(),ISERROR(SEARCH("休会",AM29)))*1+AND(AN29="",DATE($B$2,13,1)&lt;=TODAY(),ISERROR(SEARCH("休会",AQ29)))*1+AND(AR29="",DATE($B$2,14,1)&lt;=TODAY(),ISERROR(SEARCH("休会",AU29)))*1+AND(AV29="",DATE($B$2,15,1)&lt;=TODAY(),ISERROR(SEARCH("休会",AY29)))*1)</f>
        <v/>
      </c>
    </row>
    <row r="30">
      <c r="A30" s="13" t="n">
        <v>26</v>
      </c>
      <c r="B30" s="14" t="n"/>
      <c r="C30" s="15" t="n"/>
      <c r="D30" s="15" t="n"/>
      <c r="E30" s="16" t="n"/>
      <c r="F30" s="13" t="n"/>
      <c r="G30" s="17" t="n"/>
      <c r="H30" s="15" t="n"/>
      <c r="I30" s="16" t="n"/>
      <c r="J30" s="13" t="n"/>
      <c r="K30" s="17" t="n"/>
      <c r="L30" s="15" t="n"/>
      <c r="M30" s="16" t="n"/>
      <c r="N30" s="13" t="n"/>
      <c r="O30" s="17" t="n"/>
      <c r="P30" s="15" t="n"/>
      <c r="Q30" s="16" t="n"/>
      <c r="R30" s="13" t="n"/>
      <c r="S30" s="17" t="n"/>
      <c r="T30" s="15" t="n"/>
      <c r="U30" s="16" t="n"/>
      <c r="V30" s="13" t="n"/>
      <c r="W30" s="17" t="n"/>
      <c r="X30" s="15" t="n"/>
      <c r="Y30" s="16" t="n"/>
      <c r="Z30" s="13" t="n"/>
      <c r="AA30" s="17" t="n"/>
      <c r="AB30" s="15" t="n"/>
      <c r="AC30" s="16" t="n"/>
      <c r="AD30" s="13" t="n"/>
      <c r="AE30" s="17" t="n"/>
      <c r="AF30" s="15" t="n"/>
      <c r="AG30" s="16" t="n"/>
      <c r="AH30" s="13" t="n"/>
      <c r="AI30" s="17" t="n"/>
      <c r="AJ30" s="15" t="n"/>
      <c r="AK30" s="16" t="n"/>
      <c r="AL30" s="13" t="n"/>
      <c r="AM30" s="17" t="n"/>
      <c r="AN30" s="15" t="n"/>
      <c r="AO30" s="16" t="n"/>
      <c r="AP30" s="13" t="n"/>
      <c r="AQ30" s="17" t="n"/>
      <c r="AR30" s="15" t="n"/>
      <c r="AS30" s="16" t="n"/>
      <c r="AT30" s="13" t="n"/>
      <c r="AU30" s="17" t="n"/>
      <c r="AV30" s="15" t="n"/>
      <c r="AW30" s="16" t="n"/>
      <c r="AX30" s="13" t="n"/>
      <c r="AY30" s="17" t="n"/>
      <c r="AZ30" s="18">
        <f>SUM(D30,H30,L30,P30,T30,X30,AB30,AF30,AJ30,AN30,AR30,AV30)</f>
        <v/>
      </c>
      <c r="BA30" s="19">
        <f>IF($C30="","",AND(D30="",DATE($B$2,4,1)&lt;=TODAY(),ISERROR(SEARCH("休会",G30)))*1+AND(H30="",DATE($B$2,5,1)&lt;=TODAY(),ISERROR(SEARCH("休会",K30)))*1+AND(L30="",DATE($B$2,6,1)&lt;=TODAY(),ISERROR(SEARCH("休会",O30)))*1+AND(P30="",DATE($B$2,7,1)&lt;=TODAY(),ISERROR(SEARCH("休会",S30)))*1+AND(T30="",DATE($B$2,8,1)&lt;=TODAY(),ISERROR(SEARCH("休会",W30)))*1+AND(X30="",DATE($B$2,9,1)&lt;=TODAY(),ISERROR(SEARCH("休会",AA30)))*1+AND(AB30="",DATE($B$2,10,1)&lt;=TODAY(),ISERROR(SEARCH("休会",AE30)))*1+AND(AF30="",DATE($B$2,11,1)&lt;=TODAY(),ISERROR(SEARCH("休会",AI30)))*1+AND(AJ30="",DATE($B$2,12,1)&lt;=TODAY(),ISERROR(SEARCH("休会",AM30)))*1+AND(AN30="",DATE($B$2,13,1)&lt;=TODAY(),ISERROR(SEARCH("休会",AQ30)))*1+AND(AR30="",DATE($B$2,14,1)&lt;=TODAY(),ISERROR(SEARCH("休会",AU30)))*1+AND(AV30="",DATE($B$2,15,1)&lt;=TODAY(),ISERROR(SEARCH("休会",AY30)))*1)</f>
        <v/>
      </c>
    </row>
    <row r="31">
      <c r="A31" s="13" t="n">
        <v>27</v>
      </c>
      <c r="B31" s="14" t="n"/>
      <c r="C31" s="15" t="n"/>
      <c r="D31" s="15" t="n"/>
      <c r="E31" s="16" t="n"/>
      <c r="F31" s="13" t="n"/>
      <c r="G31" s="17" t="n"/>
      <c r="H31" s="15" t="n"/>
      <c r="I31" s="16" t="n"/>
      <c r="J31" s="13" t="n"/>
      <c r="K31" s="17" t="n"/>
      <c r="L31" s="15" t="n"/>
      <c r="M31" s="16" t="n"/>
      <c r="N31" s="13" t="n"/>
      <c r="O31" s="17" t="n"/>
      <c r="P31" s="15" t="n"/>
      <c r="Q31" s="16" t="n"/>
      <c r="R31" s="13" t="n"/>
      <c r="S31" s="17" t="n"/>
      <c r="T31" s="15" t="n"/>
      <c r="U31" s="16" t="n"/>
      <c r="V31" s="13" t="n"/>
      <c r="W31" s="17" t="n"/>
      <c r="X31" s="15" t="n"/>
      <c r="Y31" s="16" t="n"/>
      <c r="Z31" s="13" t="n"/>
      <c r="AA31" s="17" t="n"/>
      <c r="AB31" s="15" t="n"/>
      <c r="AC31" s="16" t="n"/>
      <c r="AD31" s="13" t="n"/>
      <c r="AE31" s="17" t="n"/>
      <c r="AF31" s="15" t="n"/>
      <c r="AG31" s="16" t="n"/>
      <c r="AH31" s="13" t="n"/>
      <c r="AI31" s="17" t="n"/>
      <c r="AJ31" s="15" t="n"/>
      <c r="AK31" s="16" t="n"/>
      <c r="AL31" s="13" t="n"/>
      <c r="AM31" s="17" t="n"/>
      <c r="AN31" s="15" t="n"/>
      <c r="AO31" s="16" t="n"/>
      <c r="AP31" s="13" t="n"/>
      <c r="AQ31" s="17" t="n"/>
      <c r="AR31" s="15" t="n"/>
      <c r="AS31" s="16" t="n"/>
      <c r="AT31" s="13" t="n"/>
      <c r="AU31" s="17" t="n"/>
      <c r="AV31" s="15" t="n"/>
      <c r="AW31" s="16" t="n"/>
      <c r="AX31" s="13" t="n"/>
      <c r="AY31" s="17" t="n"/>
      <c r="AZ31" s="18">
        <f>SUM(D31,H31,L31,P31,T31,X31,AB31,AF31,AJ31,AN31,AR31,AV31)</f>
        <v/>
      </c>
      <c r="BA31" s="19">
        <f>IF($C31="","",AND(D31="",DATE($B$2,4,1)&lt;=TODAY(),ISERROR(SEARCH("休会",G31)))*1+AND(H31="",DATE($B$2,5,1)&lt;=TODAY(),ISERROR(SEARCH("休会",K31)))*1+AND(L31="",DATE($B$2,6,1)&lt;=TODAY(),ISERROR(SEARCH("休会",O31)))*1+AND(P31="",DATE($B$2,7,1)&lt;=TODAY(),ISERROR(SEARCH("休会",S31)))*1+AND(T31="",DATE($B$2,8,1)&lt;=TODAY(),ISERROR(SEARCH("休会",W31)))*1+AND(X31="",DATE($B$2,9,1)&lt;=TODAY(),ISERROR(SEARCH("休会",AA31)))*1+AND(AB31="",DATE($B$2,10,1)&lt;=TODAY(),ISERROR(SEARCH("休会",AE31)))*1+AND(AF31="",DATE($B$2,11,1)&lt;=TODAY(),ISERROR(SEARCH("休会",AI31)))*1+AND(AJ31="",DATE($B$2,12,1)&lt;=TODAY(),ISERROR(SEARCH("休会",AM31)))*1+AND(AN31="",DATE($B$2,13,1)&lt;=TODAY(),ISERROR(SEARCH("休会",AQ31)))*1+AND(AR31="",DATE($B$2,14,1)&lt;=TODAY(),ISERROR(SEARCH("休会",AU31)))*1+AND(AV31="",DATE($B$2,15,1)&lt;=TODAY(),ISERROR(SEARCH("休会",AY31)))*1)</f>
        <v/>
      </c>
    </row>
    <row r="32">
      <c r="A32" s="13" t="n">
        <v>28</v>
      </c>
      <c r="B32" s="14" t="n"/>
      <c r="C32" s="15" t="n"/>
      <c r="D32" s="15" t="n"/>
      <c r="E32" s="16" t="n"/>
      <c r="F32" s="13" t="n"/>
      <c r="G32" s="17" t="n"/>
      <c r="H32" s="15" t="n"/>
      <c r="I32" s="16" t="n"/>
      <c r="J32" s="13" t="n"/>
      <c r="K32" s="17" t="n"/>
      <c r="L32" s="15" t="n"/>
      <c r="M32" s="16" t="n"/>
      <c r="N32" s="13" t="n"/>
      <c r="O32" s="17" t="n"/>
      <c r="P32" s="15" t="n"/>
      <c r="Q32" s="16" t="n"/>
      <c r="R32" s="13" t="n"/>
      <c r="S32" s="17" t="n"/>
      <c r="T32" s="15" t="n"/>
      <c r="U32" s="16" t="n"/>
      <c r="V32" s="13" t="n"/>
      <c r="W32" s="17" t="n"/>
      <c r="X32" s="15" t="n"/>
      <c r="Y32" s="16" t="n"/>
      <c r="Z32" s="13" t="n"/>
      <c r="AA32" s="17" t="n"/>
      <c r="AB32" s="15" t="n"/>
      <c r="AC32" s="16" t="n"/>
      <c r="AD32" s="13" t="n"/>
      <c r="AE32" s="17" t="n"/>
      <c r="AF32" s="15" t="n"/>
      <c r="AG32" s="16" t="n"/>
      <c r="AH32" s="13" t="n"/>
      <c r="AI32" s="17" t="n"/>
      <c r="AJ32" s="15" t="n"/>
      <c r="AK32" s="16" t="n"/>
      <c r="AL32" s="13" t="n"/>
      <c r="AM32" s="17" t="n"/>
      <c r="AN32" s="15" t="n"/>
      <c r="AO32" s="16" t="n"/>
      <c r="AP32" s="13" t="n"/>
      <c r="AQ32" s="17" t="n"/>
      <c r="AR32" s="15" t="n"/>
      <c r="AS32" s="16" t="n"/>
      <c r="AT32" s="13" t="n"/>
      <c r="AU32" s="17" t="n"/>
      <c r="AV32" s="15" t="n"/>
      <c r="AW32" s="16" t="n"/>
      <c r="AX32" s="13" t="n"/>
      <c r="AY32" s="17" t="n"/>
      <c r="AZ32" s="18">
        <f>SUM(D32,H32,L32,P32,T32,X32,AB32,AF32,AJ32,AN32,AR32,AV32)</f>
        <v/>
      </c>
      <c r="BA32" s="19">
        <f>IF($C32="","",AND(D32="",DATE($B$2,4,1)&lt;=TODAY(),ISERROR(SEARCH("休会",G32)))*1+AND(H32="",DATE($B$2,5,1)&lt;=TODAY(),ISERROR(SEARCH("休会",K32)))*1+AND(L32="",DATE($B$2,6,1)&lt;=TODAY(),ISERROR(SEARCH("休会",O32)))*1+AND(P32="",DATE($B$2,7,1)&lt;=TODAY(),ISERROR(SEARCH("休会",S32)))*1+AND(T32="",DATE($B$2,8,1)&lt;=TODAY(),ISERROR(SEARCH("休会",W32)))*1+AND(X32="",DATE($B$2,9,1)&lt;=TODAY(),ISERROR(SEARCH("休会",AA32)))*1+AND(AB32="",DATE($B$2,10,1)&lt;=TODAY(),ISERROR(SEARCH("休会",AE32)))*1+AND(AF32="",DATE($B$2,11,1)&lt;=TODAY(),ISERROR(SEARCH("休会",AI32)))*1+AND(AJ32="",DATE($B$2,12,1)&lt;=TODAY(),ISERROR(SEARCH("休会",AM32)))*1+AND(AN32="",DATE($B$2,13,1)&lt;=TODAY(),ISERROR(SEARCH("休会",AQ32)))*1+AND(AR32="",DATE($B$2,14,1)&lt;=TODAY(),ISERROR(SEARCH("休会",AU32)))*1+AND(AV32="",DATE($B$2,15,1)&lt;=TODAY(),ISERROR(SEARCH("休会",AY32)))*1)</f>
        <v/>
      </c>
    </row>
    <row r="33">
      <c r="A33" s="13" t="n">
        <v>29</v>
      </c>
      <c r="B33" s="14" t="n"/>
      <c r="C33" s="15" t="n"/>
      <c r="D33" s="15" t="n"/>
      <c r="E33" s="16" t="n"/>
      <c r="F33" s="13" t="n"/>
      <c r="G33" s="17" t="n"/>
      <c r="H33" s="15" t="n"/>
      <c r="I33" s="16" t="n"/>
      <c r="J33" s="13" t="n"/>
      <c r="K33" s="17" t="n"/>
      <c r="L33" s="15" t="n"/>
      <c r="M33" s="16" t="n"/>
      <c r="N33" s="13" t="n"/>
      <c r="O33" s="17" t="n"/>
      <c r="P33" s="15" t="n"/>
      <c r="Q33" s="16" t="n"/>
      <c r="R33" s="13" t="n"/>
      <c r="S33" s="17" t="n"/>
      <c r="T33" s="15" t="n"/>
      <c r="U33" s="16" t="n"/>
      <c r="V33" s="13" t="n"/>
      <c r="W33" s="17" t="n"/>
      <c r="X33" s="15" t="n"/>
      <c r="Y33" s="16" t="n"/>
      <c r="Z33" s="13" t="n"/>
      <c r="AA33" s="17" t="n"/>
      <c r="AB33" s="15" t="n"/>
      <c r="AC33" s="16" t="n"/>
      <c r="AD33" s="13" t="n"/>
      <c r="AE33" s="17" t="n"/>
      <c r="AF33" s="15" t="n"/>
      <c r="AG33" s="16" t="n"/>
      <c r="AH33" s="13" t="n"/>
      <c r="AI33" s="17" t="n"/>
      <c r="AJ33" s="15" t="n"/>
      <c r="AK33" s="16" t="n"/>
      <c r="AL33" s="13" t="n"/>
      <c r="AM33" s="17" t="n"/>
      <c r="AN33" s="15" t="n"/>
      <c r="AO33" s="16" t="n"/>
      <c r="AP33" s="13" t="n"/>
      <c r="AQ33" s="17" t="n"/>
      <c r="AR33" s="15" t="n"/>
      <c r="AS33" s="16" t="n"/>
      <c r="AT33" s="13" t="n"/>
      <c r="AU33" s="17" t="n"/>
      <c r="AV33" s="15" t="n"/>
      <c r="AW33" s="16" t="n"/>
      <c r="AX33" s="13" t="n"/>
      <c r="AY33" s="17" t="n"/>
      <c r="AZ33" s="18">
        <f>SUM(D33,H33,L33,P33,T33,X33,AB33,AF33,AJ33,AN33,AR33,AV33)</f>
        <v/>
      </c>
      <c r="BA33" s="19">
        <f>IF($C33="","",AND(D33="",DATE($B$2,4,1)&lt;=TODAY(),ISERROR(SEARCH("休会",G33)))*1+AND(H33="",DATE($B$2,5,1)&lt;=TODAY(),ISERROR(SEARCH("休会",K33)))*1+AND(L33="",DATE($B$2,6,1)&lt;=TODAY(),ISERROR(SEARCH("休会",O33)))*1+AND(P33="",DATE($B$2,7,1)&lt;=TODAY(),ISERROR(SEARCH("休会",S33)))*1+AND(T33="",DATE($B$2,8,1)&lt;=TODAY(),ISERROR(SEARCH("休会",W33)))*1+AND(X33="",DATE($B$2,9,1)&lt;=TODAY(),ISERROR(SEARCH("休会",AA33)))*1+AND(AB33="",DATE($B$2,10,1)&lt;=TODAY(),ISERROR(SEARCH("休会",AE33)))*1+AND(AF33="",DATE($B$2,11,1)&lt;=TODAY(),ISERROR(SEARCH("休会",AI33)))*1+AND(AJ33="",DATE($B$2,12,1)&lt;=TODAY(),ISERROR(SEARCH("休会",AM33)))*1+AND(AN33="",DATE($B$2,13,1)&lt;=TODAY(),ISERROR(SEARCH("休会",AQ33)))*1+AND(AR33="",DATE($B$2,14,1)&lt;=TODAY(),ISERROR(SEARCH("休会",AU33)))*1+AND(AV33="",DATE($B$2,15,1)&lt;=TODAY(),ISERROR(SEARCH("休会",AY33)))*1)</f>
        <v/>
      </c>
    </row>
    <row r="34">
      <c r="A34" s="13" t="n">
        <v>30</v>
      </c>
      <c r="B34" s="14" t="n"/>
      <c r="C34" s="15" t="n"/>
      <c r="D34" s="15" t="n"/>
      <c r="E34" s="16" t="n"/>
      <c r="F34" s="13" t="n"/>
      <c r="G34" s="17" t="n"/>
      <c r="H34" s="15" t="n"/>
      <c r="I34" s="16" t="n"/>
      <c r="J34" s="13" t="n"/>
      <c r="K34" s="17" t="n"/>
      <c r="L34" s="15" t="n"/>
      <c r="M34" s="16" t="n"/>
      <c r="N34" s="13" t="n"/>
      <c r="O34" s="17" t="n"/>
      <c r="P34" s="15" t="n"/>
      <c r="Q34" s="16" t="n"/>
      <c r="R34" s="13" t="n"/>
      <c r="S34" s="17" t="n"/>
      <c r="T34" s="15" t="n"/>
      <c r="U34" s="16" t="n"/>
      <c r="V34" s="13" t="n"/>
      <c r="W34" s="17" t="n"/>
      <c r="X34" s="15" t="n"/>
      <c r="Y34" s="16" t="n"/>
      <c r="Z34" s="13" t="n"/>
      <c r="AA34" s="17" t="n"/>
      <c r="AB34" s="15" t="n"/>
      <c r="AC34" s="16" t="n"/>
      <c r="AD34" s="13" t="n"/>
      <c r="AE34" s="17" t="n"/>
      <c r="AF34" s="15" t="n"/>
      <c r="AG34" s="16" t="n"/>
      <c r="AH34" s="13" t="n"/>
      <c r="AI34" s="17" t="n"/>
      <c r="AJ34" s="15" t="n"/>
      <c r="AK34" s="16" t="n"/>
      <c r="AL34" s="13" t="n"/>
      <c r="AM34" s="17" t="n"/>
      <c r="AN34" s="15" t="n"/>
      <c r="AO34" s="16" t="n"/>
      <c r="AP34" s="13" t="n"/>
      <c r="AQ34" s="17" t="n"/>
      <c r="AR34" s="15" t="n"/>
      <c r="AS34" s="16" t="n"/>
      <c r="AT34" s="13" t="n"/>
      <c r="AU34" s="17" t="n"/>
      <c r="AV34" s="15" t="n"/>
      <c r="AW34" s="16" t="n"/>
      <c r="AX34" s="13" t="n"/>
      <c r="AY34" s="17" t="n"/>
      <c r="AZ34" s="18">
        <f>SUM(D34,H34,L34,P34,T34,X34,AB34,AF34,AJ34,AN34,AR34,AV34)</f>
        <v/>
      </c>
      <c r="BA34" s="19">
        <f>IF($C34="","",AND(D34="",DATE($B$2,4,1)&lt;=TODAY(),ISERROR(SEARCH("休会",G34)))*1+AND(H34="",DATE($B$2,5,1)&lt;=TODAY(),ISERROR(SEARCH("休会",K34)))*1+AND(L34="",DATE($B$2,6,1)&lt;=TODAY(),ISERROR(SEARCH("休会",O34)))*1+AND(P34="",DATE($B$2,7,1)&lt;=TODAY(),ISERROR(SEARCH("休会",S34)))*1+AND(T34="",DATE($B$2,8,1)&lt;=TODAY(),ISERROR(SEARCH("休会",W34)))*1+AND(X34="",DATE($B$2,9,1)&lt;=TODAY(),ISERROR(SEARCH("休会",AA34)))*1+AND(AB34="",DATE($B$2,10,1)&lt;=TODAY(),ISERROR(SEARCH("休会",AE34)))*1+AND(AF34="",DATE($B$2,11,1)&lt;=TODAY(),ISERROR(SEARCH("休会",AI34)))*1+AND(AJ34="",DATE($B$2,12,1)&lt;=TODAY(),ISERROR(SEARCH("休会",AM34)))*1+AND(AN34="",DATE($B$2,13,1)&lt;=TODAY(),ISERROR(SEARCH("休会",AQ34)))*1+AND(AR34="",DATE($B$2,14,1)&lt;=TODAY(),ISERROR(SEARCH("休会",AU34)))*1+AND(AV34="",DATE($B$2,15,1)&lt;=TODAY(),ISERROR(SEARCH("休会",AY34)))*1)</f>
        <v/>
      </c>
    </row>
    <row r="35">
      <c r="A35" s="20" t="inlineStr">
        <is>
          <t>合計</t>
        </is>
      </c>
      <c r="B35" s="21" t="n"/>
      <c r="C35" s="21" t="n"/>
      <c r="D35" s="22">
        <f>SUM(D5:D34)</f>
        <v/>
      </c>
      <c r="E35" s="21" t="n"/>
      <c r="F35" s="21" t="n"/>
      <c r="G35" s="21" t="n"/>
      <c r="H35" s="22">
        <f>SUM(H5:H34)</f>
        <v/>
      </c>
      <c r="I35" s="21" t="n"/>
      <c r="J35" s="21" t="n"/>
      <c r="K35" s="21" t="n"/>
      <c r="L35" s="22">
        <f>SUM(L5:L34)</f>
        <v/>
      </c>
      <c r="M35" s="21" t="n"/>
      <c r="N35" s="21" t="n"/>
      <c r="O35" s="21" t="n"/>
      <c r="P35" s="22">
        <f>SUM(P5:P34)</f>
        <v/>
      </c>
      <c r="Q35" s="21" t="n"/>
      <c r="R35" s="21" t="n"/>
      <c r="S35" s="21" t="n"/>
      <c r="T35" s="22">
        <f>SUM(T5:T34)</f>
        <v/>
      </c>
      <c r="U35" s="21" t="n"/>
      <c r="V35" s="21" t="n"/>
      <c r="W35" s="21" t="n"/>
      <c r="X35" s="22">
        <f>SUM(X5:X34)</f>
        <v/>
      </c>
      <c r="Y35" s="21" t="n"/>
      <c r="Z35" s="21" t="n"/>
      <c r="AA35" s="21" t="n"/>
      <c r="AB35" s="22">
        <f>SUM(AB5:AB34)</f>
        <v/>
      </c>
      <c r="AC35" s="21" t="n"/>
      <c r="AD35" s="21" t="n"/>
      <c r="AE35" s="21" t="n"/>
      <c r="AF35" s="22">
        <f>SUM(AF5:AF34)</f>
        <v/>
      </c>
      <c r="AG35" s="21" t="n"/>
      <c r="AH35" s="21" t="n"/>
      <c r="AI35" s="21" t="n"/>
      <c r="AJ35" s="22">
        <f>SUM(AJ5:AJ34)</f>
        <v/>
      </c>
      <c r="AK35" s="21" t="n"/>
      <c r="AL35" s="21" t="n"/>
      <c r="AM35" s="21" t="n"/>
      <c r="AN35" s="22">
        <f>SUM(AN5:AN34)</f>
        <v/>
      </c>
      <c r="AO35" s="21" t="n"/>
      <c r="AP35" s="21" t="n"/>
      <c r="AQ35" s="21" t="n"/>
      <c r="AR35" s="22">
        <f>SUM(AR5:AR34)</f>
        <v/>
      </c>
      <c r="AS35" s="21" t="n"/>
      <c r="AT35" s="21" t="n"/>
      <c r="AU35" s="21" t="n"/>
      <c r="AV35" s="22">
        <f>SUM(AV5:AV34)</f>
        <v/>
      </c>
      <c r="AW35" s="21" t="n"/>
      <c r="AX35" s="21" t="n"/>
      <c r="AY35" s="21" t="n"/>
      <c r="AZ35" s="22">
        <f>SUM(AZ5:AZ34)</f>
        <v/>
      </c>
      <c r="BA35" s="21" t="n"/>
    </row>
  </sheetData>
  <mergeCells count="18">
    <mergeCell ref="AR3:AU3"/>
    <mergeCell ref="D3:G3"/>
    <mergeCell ref="T3:W3"/>
    <mergeCell ref="X3:AA3"/>
    <mergeCell ref="AB3:AE3"/>
    <mergeCell ref="H3:K3"/>
    <mergeCell ref="C3:C4"/>
    <mergeCell ref="B3:B4"/>
    <mergeCell ref="A3:A4"/>
    <mergeCell ref="L3:O3"/>
    <mergeCell ref="P3:S3"/>
    <mergeCell ref="AF3:AI3"/>
    <mergeCell ref="AJ3:AM3"/>
    <mergeCell ref="AN3:AQ3"/>
    <mergeCell ref="AV3:AY3"/>
    <mergeCell ref="BA3:BA4"/>
    <mergeCell ref="A35:C35"/>
    <mergeCell ref="AZ3:AZ4"/>
  </mergeCells>
  <conditionalFormatting sqref="D5:D34">
    <cfRule type="expression" priority="1" dxfId="0" stopIfTrue="1">
      <formula>AND($C5&lt;&gt;"",D5="",DATE($B$2,4,1)&lt;=TODAY(),ISERROR(SEARCH("休会",G5)))</formula>
    </cfRule>
    <cfRule type="expression" priority="2" dxfId="1">
      <formula>AND($C5&lt;&gt;"",D5&lt;&gt;"",D5&lt;$C5)</formula>
    </cfRule>
  </conditionalFormatting>
  <conditionalFormatting sqref="H5:H34">
    <cfRule type="expression" priority="3" dxfId="0" stopIfTrue="1">
      <formula>AND($C5&lt;&gt;"",H5="",DATE($B$2,5,1)&lt;=TODAY(),ISERROR(SEARCH("休会",K5)))</formula>
    </cfRule>
    <cfRule type="expression" priority="4" dxfId="1">
      <formula>AND($C5&lt;&gt;"",H5&lt;&gt;"",H5&lt;$C5)</formula>
    </cfRule>
  </conditionalFormatting>
  <conditionalFormatting sqref="L5:L34">
    <cfRule type="expression" priority="5" dxfId="0" stopIfTrue="1">
      <formula>AND($C5&lt;&gt;"",L5="",DATE($B$2,6,1)&lt;=TODAY(),ISERROR(SEARCH("休会",O5)))</formula>
    </cfRule>
    <cfRule type="expression" priority="6" dxfId="1">
      <formula>AND($C5&lt;&gt;"",L5&lt;&gt;"",L5&lt;$C5)</formula>
    </cfRule>
  </conditionalFormatting>
  <conditionalFormatting sqref="P5:P34">
    <cfRule type="expression" priority="7" dxfId="0" stopIfTrue="1">
      <formula>AND($C5&lt;&gt;"",P5="",DATE($B$2,7,1)&lt;=TODAY(),ISERROR(SEARCH("休会",S5)))</formula>
    </cfRule>
    <cfRule type="expression" priority="8" dxfId="1">
      <formula>AND($C5&lt;&gt;"",P5&lt;&gt;"",P5&lt;$C5)</formula>
    </cfRule>
  </conditionalFormatting>
  <conditionalFormatting sqref="T5:T34">
    <cfRule type="expression" priority="9" dxfId="0" stopIfTrue="1">
      <formula>AND($C5&lt;&gt;"",T5="",DATE($B$2,8,1)&lt;=TODAY(),ISERROR(SEARCH("休会",W5)))</formula>
    </cfRule>
    <cfRule type="expression" priority="10" dxfId="1">
      <formula>AND($C5&lt;&gt;"",T5&lt;&gt;"",T5&lt;$C5)</formula>
    </cfRule>
  </conditionalFormatting>
  <conditionalFormatting sqref="X5:X34">
    <cfRule type="expression" priority="11" dxfId="0" stopIfTrue="1">
      <formula>AND($C5&lt;&gt;"",X5="",DATE($B$2,9,1)&lt;=TODAY(),ISERROR(SEARCH("休会",AA5)))</formula>
    </cfRule>
    <cfRule type="expression" priority="12" dxfId="1">
      <formula>AND($C5&lt;&gt;"",X5&lt;&gt;"",X5&lt;$C5)</formula>
    </cfRule>
  </conditionalFormatting>
  <conditionalFormatting sqref="AB5:AB34">
    <cfRule type="expression" priority="13" dxfId="0" stopIfTrue="1">
      <formula>AND($C5&lt;&gt;"",AB5="",DATE($B$2,10,1)&lt;=TODAY(),ISERROR(SEARCH("休会",AE5)))</formula>
    </cfRule>
    <cfRule type="expression" priority="14" dxfId="1">
      <formula>AND($C5&lt;&gt;"",AB5&lt;&gt;"",AB5&lt;$C5)</formula>
    </cfRule>
  </conditionalFormatting>
  <conditionalFormatting sqref="AF5:AF34">
    <cfRule type="expression" priority="15" dxfId="0" stopIfTrue="1">
      <formula>AND($C5&lt;&gt;"",AF5="",DATE($B$2,11,1)&lt;=TODAY(),ISERROR(SEARCH("休会",AI5)))</formula>
    </cfRule>
    <cfRule type="expression" priority="16" dxfId="1">
      <formula>AND($C5&lt;&gt;"",AF5&lt;&gt;"",AF5&lt;$C5)</formula>
    </cfRule>
  </conditionalFormatting>
  <conditionalFormatting sqref="AJ5:AJ34">
    <cfRule type="expression" priority="17" dxfId="0" stopIfTrue="1">
      <formula>AND($C5&lt;&gt;"",AJ5="",DATE($B$2,12,1)&lt;=TODAY(),ISERROR(SEARCH("休会",AM5)))</formula>
    </cfRule>
    <cfRule type="expression" priority="18" dxfId="1">
      <formula>AND($C5&lt;&gt;"",AJ5&lt;&gt;"",AJ5&lt;$C5)</formula>
    </cfRule>
  </conditionalFormatting>
  <conditionalFormatting sqref="AN5:AN34">
    <cfRule type="expression" priority="19" dxfId="0" stopIfTrue="1">
      <formula>AND($C5&lt;&gt;"",AN5="",DATE($B$2,13,1)&lt;=TODAY(),ISERROR(SEARCH("休会",AQ5)))</formula>
    </cfRule>
    <cfRule type="expression" priority="20" dxfId="1">
      <formula>AND($C5&lt;&gt;"",AN5&lt;&gt;"",AN5&lt;$C5)</formula>
    </cfRule>
  </conditionalFormatting>
  <conditionalFormatting sqref="AR5:AR34">
    <cfRule type="expression" priority="21" dxfId="0" stopIfTrue="1">
      <formula>AND($C5&lt;&gt;"",AR5="",DATE($B$2,14,1)&lt;=TODAY(),ISERROR(SEARCH("休会",AU5)))</formula>
    </cfRule>
    <cfRule type="expression" priority="22" dxfId="1">
      <formula>AND($C5&lt;&gt;"",AR5&lt;&gt;"",AR5&lt;$C5)</formula>
    </cfRule>
  </conditionalFormatting>
  <conditionalFormatting sqref="AV5:AV34">
    <cfRule type="expression" priority="23" dxfId="0" stopIfTrue="1">
      <formula>AND($C5&lt;&gt;"",AV5="",DATE($B$2,15,1)&lt;=TODAY(),ISERROR(SEARCH("休会",AY5)))</formula>
    </cfRule>
    <cfRule type="expression" priority="24" dxfId="1">
      <formula>AND($C5&lt;&gt;"",AV5&lt;&gt;"",AV5&lt;$C5)</formula>
    </cfRule>
  </conditionalFormatting>
  <conditionalFormatting sqref="BA5:BA34">
    <cfRule type="expression" priority="25" dxfId="0">
      <formula>AND(ISNUMBER(BA5),BA5&gt;0)</formula>
    </cfRule>
  </conditionalFormatting>
  <dataValidations count="1">
    <dataValidation sqref="F5:F34 J5:J34 N5:N34 R5:R34 V5:V34 Z5:Z34 AD5:AD34 AH5:AH34 AL5:AL34 AP5:AP34 AT5:AT34 AX5:AX34" showDropDown="0" showInputMessage="0" showErrorMessage="1" allowBlank="1" errorTitle="方法" error="現金・振込・PayPay から選んでください" type="list">
      <formula1>"現金,振込,PayPay"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月別の集計（自動で計算されます）</t>
        </is>
      </c>
    </row>
    <row r="3">
      <c r="A3" s="2" t="inlineStr">
        <is>
          <t>月</t>
        </is>
      </c>
      <c r="B3" s="2" t="inlineStr">
        <is>
          <t>受け取り合計</t>
        </is>
      </c>
      <c r="C3" s="2" t="inlineStr">
        <is>
          <t>現金</t>
        </is>
      </c>
      <c r="D3" s="2" t="inlineStr">
        <is>
          <t>振込</t>
        </is>
      </c>
      <c r="E3" s="2" t="inlineStr">
        <is>
          <t>PayPay</t>
        </is>
      </c>
      <c r="F3" s="2" t="inlineStr">
        <is>
          <t>未納の人数</t>
        </is>
      </c>
    </row>
    <row r="4">
      <c r="A4" s="19" t="inlineStr">
        <is>
          <t>4月</t>
        </is>
      </c>
      <c r="B4" s="18">
        <f>SUM('月謝管理表'!$D$5:$D$34)</f>
        <v/>
      </c>
      <c r="C4" s="15">
        <f>SUMIF('月謝管理表'!$F$5:$F$34,"現金",'月謝管理表'!$D$5:$D$34)</f>
        <v/>
      </c>
      <c r="D4" s="15">
        <f>SUMIF('月謝管理表'!$F$5:$F$34,"振込",'月謝管理表'!$D$5:$D$34)</f>
        <v/>
      </c>
      <c r="E4" s="15">
        <f>SUMIF('月謝管理表'!$F$5:$F$34,"PayPay",'月謝管理表'!$D$5:$D$34)</f>
        <v/>
      </c>
      <c r="F4" s="13">
        <f>IF(DATE('月謝管理表'!$B$2,4,1)&gt;TODAY(),"",SUMPRODUCT(('月謝管理表'!$C$5:$C$34&lt;&gt;"")*('月謝管理表'!$D$5:$D$34="")*ISERROR(SEARCH("休会",'月謝管理表'!$G$5:$G$34))))</f>
        <v/>
      </c>
    </row>
    <row r="5">
      <c r="A5" s="19" t="inlineStr">
        <is>
          <t>5月</t>
        </is>
      </c>
      <c r="B5" s="18">
        <f>SUM('月謝管理表'!$H$5:$H$34)</f>
        <v/>
      </c>
      <c r="C5" s="15">
        <f>SUMIF('月謝管理表'!$J$5:$J$34,"現金",'月謝管理表'!$H$5:$H$34)</f>
        <v/>
      </c>
      <c r="D5" s="15">
        <f>SUMIF('月謝管理表'!$J$5:$J$34,"振込",'月謝管理表'!$H$5:$H$34)</f>
        <v/>
      </c>
      <c r="E5" s="15">
        <f>SUMIF('月謝管理表'!$J$5:$J$34,"PayPay",'月謝管理表'!$H$5:$H$34)</f>
        <v/>
      </c>
      <c r="F5" s="13">
        <f>IF(DATE('月謝管理表'!$B$2,5,1)&gt;TODAY(),"",SUMPRODUCT(('月謝管理表'!$C$5:$C$34&lt;&gt;"")*('月謝管理表'!$H$5:$H$34="")*ISERROR(SEARCH("休会",'月謝管理表'!$K$5:$K$34))))</f>
        <v/>
      </c>
    </row>
    <row r="6">
      <c r="A6" s="19" t="inlineStr">
        <is>
          <t>6月</t>
        </is>
      </c>
      <c r="B6" s="18">
        <f>SUM('月謝管理表'!$L$5:$L$34)</f>
        <v/>
      </c>
      <c r="C6" s="15">
        <f>SUMIF('月謝管理表'!$N$5:$N$34,"現金",'月謝管理表'!$L$5:$L$34)</f>
        <v/>
      </c>
      <c r="D6" s="15">
        <f>SUMIF('月謝管理表'!$N$5:$N$34,"振込",'月謝管理表'!$L$5:$L$34)</f>
        <v/>
      </c>
      <c r="E6" s="15">
        <f>SUMIF('月謝管理表'!$N$5:$N$34,"PayPay",'月謝管理表'!$L$5:$L$34)</f>
        <v/>
      </c>
      <c r="F6" s="13">
        <f>IF(DATE('月謝管理表'!$B$2,6,1)&gt;TODAY(),"",SUMPRODUCT(('月謝管理表'!$C$5:$C$34&lt;&gt;"")*('月謝管理表'!$L$5:$L$34="")*ISERROR(SEARCH("休会",'月謝管理表'!$O$5:$O$34))))</f>
        <v/>
      </c>
    </row>
    <row r="7">
      <c r="A7" s="19" t="inlineStr">
        <is>
          <t>7月</t>
        </is>
      </c>
      <c r="B7" s="18">
        <f>SUM('月謝管理表'!$P$5:$P$34)</f>
        <v/>
      </c>
      <c r="C7" s="15">
        <f>SUMIF('月謝管理表'!$R$5:$R$34,"現金",'月謝管理表'!$P$5:$P$34)</f>
        <v/>
      </c>
      <c r="D7" s="15">
        <f>SUMIF('月謝管理表'!$R$5:$R$34,"振込",'月謝管理表'!$P$5:$P$34)</f>
        <v/>
      </c>
      <c r="E7" s="15">
        <f>SUMIF('月謝管理表'!$R$5:$R$34,"PayPay",'月謝管理表'!$P$5:$P$34)</f>
        <v/>
      </c>
      <c r="F7" s="13">
        <f>IF(DATE('月謝管理表'!$B$2,7,1)&gt;TODAY(),"",SUMPRODUCT(('月謝管理表'!$C$5:$C$34&lt;&gt;"")*('月謝管理表'!$P$5:$P$34="")*ISERROR(SEARCH("休会",'月謝管理表'!$S$5:$S$34))))</f>
        <v/>
      </c>
    </row>
    <row r="8">
      <c r="A8" s="19" t="inlineStr">
        <is>
          <t>8月</t>
        </is>
      </c>
      <c r="B8" s="18">
        <f>SUM('月謝管理表'!$T$5:$T$34)</f>
        <v/>
      </c>
      <c r="C8" s="15">
        <f>SUMIF('月謝管理表'!$V$5:$V$34,"現金",'月謝管理表'!$T$5:$T$34)</f>
        <v/>
      </c>
      <c r="D8" s="15">
        <f>SUMIF('月謝管理表'!$V$5:$V$34,"振込",'月謝管理表'!$T$5:$T$34)</f>
        <v/>
      </c>
      <c r="E8" s="15">
        <f>SUMIF('月謝管理表'!$V$5:$V$34,"PayPay",'月謝管理表'!$T$5:$T$34)</f>
        <v/>
      </c>
      <c r="F8" s="13">
        <f>IF(DATE('月謝管理表'!$B$2,8,1)&gt;TODAY(),"",SUMPRODUCT(('月謝管理表'!$C$5:$C$34&lt;&gt;"")*('月謝管理表'!$T$5:$T$34="")*ISERROR(SEARCH("休会",'月謝管理表'!$W$5:$W$34))))</f>
        <v/>
      </c>
    </row>
    <row r="9">
      <c r="A9" s="19" t="inlineStr">
        <is>
          <t>9月</t>
        </is>
      </c>
      <c r="B9" s="18">
        <f>SUM('月謝管理表'!$X$5:$X$34)</f>
        <v/>
      </c>
      <c r="C9" s="15">
        <f>SUMIF('月謝管理表'!$Z$5:$Z$34,"現金",'月謝管理表'!$X$5:$X$34)</f>
        <v/>
      </c>
      <c r="D9" s="15">
        <f>SUMIF('月謝管理表'!$Z$5:$Z$34,"振込",'月謝管理表'!$X$5:$X$34)</f>
        <v/>
      </c>
      <c r="E9" s="15">
        <f>SUMIF('月謝管理表'!$Z$5:$Z$34,"PayPay",'月謝管理表'!$X$5:$X$34)</f>
        <v/>
      </c>
      <c r="F9" s="13">
        <f>IF(DATE('月謝管理表'!$B$2,9,1)&gt;TODAY(),"",SUMPRODUCT(('月謝管理表'!$C$5:$C$34&lt;&gt;"")*('月謝管理表'!$X$5:$X$34="")*ISERROR(SEARCH("休会",'月謝管理表'!$AA$5:$AA$34))))</f>
        <v/>
      </c>
    </row>
    <row r="10">
      <c r="A10" s="19" t="inlineStr">
        <is>
          <t>10月</t>
        </is>
      </c>
      <c r="B10" s="18">
        <f>SUM('月謝管理表'!$AB$5:$AB$34)</f>
        <v/>
      </c>
      <c r="C10" s="15">
        <f>SUMIF('月謝管理表'!$AD$5:$AD$34,"現金",'月謝管理表'!$AB$5:$AB$34)</f>
        <v/>
      </c>
      <c r="D10" s="15">
        <f>SUMIF('月謝管理表'!$AD$5:$AD$34,"振込",'月謝管理表'!$AB$5:$AB$34)</f>
        <v/>
      </c>
      <c r="E10" s="15">
        <f>SUMIF('月謝管理表'!$AD$5:$AD$34,"PayPay",'月謝管理表'!$AB$5:$AB$34)</f>
        <v/>
      </c>
      <c r="F10" s="13">
        <f>IF(DATE('月謝管理表'!$B$2,10,1)&gt;TODAY(),"",SUMPRODUCT(('月謝管理表'!$C$5:$C$34&lt;&gt;"")*('月謝管理表'!$AB$5:$AB$34="")*ISERROR(SEARCH("休会",'月謝管理表'!$AE$5:$AE$34))))</f>
        <v/>
      </c>
    </row>
    <row r="11">
      <c r="A11" s="19" t="inlineStr">
        <is>
          <t>11月</t>
        </is>
      </c>
      <c r="B11" s="18">
        <f>SUM('月謝管理表'!$AF$5:$AF$34)</f>
        <v/>
      </c>
      <c r="C11" s="15">
        <f>SUMIF('月謝管理表'!$AH$5:$AH$34,"現金",'月謝管理表'!$AF$5:$AF$34)</f>
        <v/>
      </c>
      <c r="D11" s="15">
        <f>SUMIF('月謝管理表'!$AH$5:$AH$34,"振込",'月謝管理表'!$AF$5:$AF$34)</f>
        <v/>
      </c>
      <c r="E11" s="15">
        <f>SUMIF('月謝管理表'!$AH$5:$AH$34,"PayPay",'月謝管理表'!$AF$5:$AF$34)</f>
        <v/>
      </c>
      <c r="F11" s="13">
        <f>IF(DATE('月謝管理表'!$B$2,11,1)&gt;TODAY(),"",SUMPRODUCT(('月謝管理表'!$C$5:$C$34&lt;&gt;"")*('月謝管理表'!$AF$5:$AF$34="")*ISERROR(SEARCH("休会",'月謝管理表'!$AI$5:$AI$34))))</f>
        <v/>
      </c>
    </row>
    <row r="12">
      <c r="A12" s="19" t="inlineStr">
        <is>
          <t>12月</t>
        </is>
      </c>
      <c r="B12" s="18">
        <f>SUM('月謝管理表'!$AJ$5:$AJ$34)</f>
        <v/>
      </c>
      <c r="C12" s="15">
        <f>SUMIF('月謝管理表'!$AL$5:$AL$34,"現金",'月謝管理表'!$AJ$5:$AJ$34)</f>
        <v/>
      </c>
      <c r="D12" s="15">
        <f>SUMIF('月謝管理表'!$AL$5:$AL$34,"振込",'月謝管理表'!$AJ$5:$AJ$34)</f>
        <v/>
      </c>
      <c r="E12" s="15">
        <f>SUMIF('月謝管理表'!$AL$5:$AL$34,"PayPay",'月謝管理表'!$AJ$5:$AJ$34)</f>
        <v/>
      </c>
      <c r="F12" s="13">
        <f>IF(DATE('月謝管理表'!$B$2,12,1)&gt;TODAY(),"",SUMPRODUCT(('月謝管理表'!$C$5:$C$34&lt;&gt;"")*('月謝管理表'!$AJ$5:$AJ$34="")*ISERROR(SEARCH("休会",'月謝管理表'!$AM$5:$AM$34))))</f>
        <v/>
      </c>
    </row>
    <row r="13">
      <c r="A13" s="19" t="inlineStr">
        <is>
          <t>1月</t>
        </is>
      </c>
      <c r="B13" s="18">
        <f>SUM('月謝管理表'!$AN$5:$AN$34)</f>
        <v/>
      </c>
      <c r="C13" s="15">
        <f>SUMIF('月謝管理表'!$AP$5:$AP$34,"現金",'月謝管理表'!$AN$5:$AN$34)</f>
        <v/>
      </c>
      <c r="D13" s="15">
        <f>SUMIF('月謝管理表'!$AP$5:$AP$34,"振込",'月謝管理表'!$AN$5:$AN$34)</f>
        <v/>
      </c>
      <c r="E13" s="15">
        <f>SUMIF('月謝管理表'!$AP$5:$AP$34,"PayPay",'月謝管理表'!$AN$5:$AN$34)</f>
        <v/>
      </c>
      <c r="F13" s="13">
        <f>IF(DATE('月謝管理表'!$B$2,13,1)&gt;TODAY(),"",SUMPRODUCT(('月謝管理表'!$C$5:$C$34&lt;&gt;"")*('月謝管理表'!$AN$5:$AN$34="")*ISERROR(SEARCH("休会",'月謝管理表'!$AQ$5:$AQ$34))))</f>
        <v/>
      </c>
    </row>
    <row r="14">
      <c r="A14" s="19" t="inlineStr">
        <is>
          <t>2月</t>
        </is>
      </c>
      <c r="B14" s="18">
        <f>SUM('月謝管理表'!$AR$5:$AR$34)</f>
        <v/>
      </c>
      <c r="C14" s="15">
        <f>SUMIF('月謝管理表'!$AT$5:$AT$34,"現金",'月謝管理表'!$AR$5:$AR$34)</f>
        <v/>
      </c>
      <c r="D14" s="15">
        <f>SUMIF('月謝管理表'!$AT$5:$AT$34,"振込",'月謝管理表'!$AR$5:$AR$34)</f>
        <v/>
      </c>
      <c r="E14" s="15">
        <f>SUMIF('月謝管理表'!$AT$5:$AT$34,"PayPay",'月謝管理表'!$AR$5:$AR$34)</f>
        <v/>
      </c>
      <c r="F14" s="13">
        <f>IF(DATE('月謝管理表'!$B$2,14,1)&gt;TODAY(),"",SUMPRODUCT(('月謝管理表'!$C$5:$C$34&lt;&gt;"")*('月謝管理表'!$AR$5:$AR$34="")*ISERROR(SEARCH("休会",'月謝管理表'!$AU$5:$AU$34))))</f>
        <v/>
      </c>
    </row>
    <row r="15">
      <c r="A15" s="19" t="inlineStr">
        <is>
          <t>3月</t>
        </is>
      </c>
      <c r="B15" s="18">
        <f>SUM('月謝管理表'!$AV$5:$AV$34)</f>
        <v/>
      </c>
      <c r="C15" s="15">
        <f>SUMIF('月謝管理表'!$AX$5:$AX$34,"現金",'月謝管理表'!$AV$5:$AV$34)</f>
        <v/>
      </c>
      <c r="D15" s="15">
        <f>SUMIF('月謝管理表'!$AX$5:$AX$34,"振込",'月謝管理表'!$AV$5:$AV$34)</f>
        <v/>
      </c>
      <c r="E15" s="15">
        <f>SUMIF('月謝管理表'!$AX$5:$AX$34,"PayPay",'月謝管理表'!$AV$5:$AV$34)</f>
        <v/>
      </c>
      <c r="F15" s="13">
        <f>IF(DATE('月謝管理表'!$B$2,15,1)&gt;TODAY(),"",SUMPRODUCT(('月謝管理表'!$C$5:$C$34&lt;&gt;"")*('月謝管理表'!$AV$5:$AV$34="")*ISERROR(SEARCH("休会",'月謝管理表'!$AY$5:$AY$34))))</f>
        <v/>
      </c>
    </row>
    <row r="16">
      <c r="A16" s="20" t="inlineStr">
        <is>
          <t>合計</t>
        </is>
      </c>
      <c r="B16" s="22">
        <f>SUM(B4:B15)</f>
        <v/>
      </c>
      <c r="C16" s="22">
        <f>SUM(C4:C15)</f>
        <v/>
      </c>
      <c r="D16" s="22">
        <f>SUM(D4:D15)</f>
        <v/>
      </c>
      <c r="E16" s="22">
        <f>SUM(E4:E15)</f>
        <v/>
      </c>
      <c r="F16" s="21" t="n"/>
    </row>
    <row r="18">
      <c r="A18" s="4" t="inlineStr">
        <is>
          <t>※「方法」が空欄の受け取りは、受け取り合計にだけ入ります。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8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>
      <c r="A1" s="1" t="inlineStr">
        <is>
          <t>月謝管理表の使い方</t>
        </is>
      </c>
    </row>
    <row r="3">
      <c r="A3" s="23" t="inlineStr">
        <is>
          <t>■ はじめに</t>
        </is>
      </c>
    </row>
    <row r="4">
      <c r="A4" s="24" t="inlineStr">
        <is>
          <t>「月謝管理表」シートのB2に、年度のはじまりの年（4月の年）を入れます。表は4月から翌年3月までの1年分です。</t>
        </is>
      </c>
    </row>
    <row r="5">
      <c r="A5" s="24" t="inlineStr">
        <is>
          <t>生徒名と月額（毎月いただく金額）を入れます。色のついた2行は記入例なので、消してからお使いください。</t>
        </is>
      </c>
    </row>
    <row r="6">
      <c r="A6" s="23" t="inlineStr">
        <is>
          <t>■ 受け取ったとき</t>
        </is>
      </c>
    </row>
    <row r="7">
      <c r="A7" s="24" t="inlineStr">
        <is>
          <t>その月の「金額」に受け取った金額、「受取日」に日付（例：4/6）を入れ、「方法」を 現金・振込・PayPay から選びます。</t>
        </is>
      </c>
    </row>
    <row r="8">
      <c r="A8" s="23" t="inlineStr">
        <is>
          <t>■ 未納の見つけ方</t>
        </is>
      </c>
    </row>
    <row r="9">
      <c r="A9" s="24" t="inlineStr">
        <is>
          <t>月がはじまっても金額が空欄のマスは、赤くなります。月額より少ない金額のマスは、オレンジになります。</t>
        </is>
      </c>
    </row>
    <row r="10">
      <c r="A10" s="24" t="inlineStr">
        <is>
          <t>右端の「未納の月」に、まだ受け取っていない月の数が出ます。</t>
        </is>
      </c>
    </row>
    <row r="11">
      <c r="A11" s="23" t="inlineStr">
        <is>
          <t>■ 休会・兄弟割引・振替</t>
        </is>
      </c>
    </row>
    <row r="12">
      <c r="A12" s="24" t="inlineStr">
        <is>
          <t>休会の月は、メモに「休会」と書くと赤くなりません。</t>
        </is>
      </c>
    </row>
    <row r="13">
      <c r="A13" s="24" t="inlineStr">
        <is>
          <t>兄弟割引などで金額が違う方は、月額の欄をその方の金額にしておきます。</t>
        </is>
      </c>
    </row>
    <row r="14">
      <c r="A14" s="24" t="inlineStr">
        <is>
          <t>振替で来た日や、まとめ払いの内訳は、メモに書いておくとあとで迷いません。</t>
        </is>
      </c>
    </row>
    <row r="15">
      <c r="A15" s="23" t="inlineStr">
        <is>
          <t>■ 月別の集計</t>
        </is>
      </c>
    </row>
    <row r="16">
      <c r="A16" s="24" t="inlineStr">
        <is>
          <t>「月別の集計」シートに、月ごとの受け取り合計と、方法ごとの合計、未納の人数が自動で出ます。</t>
        </is>
      </c>
    </row>
    <row r="17">
      <c r="A17" s="24" t="inlineStr"/>
    </row>
    <row r="18">
      <c r="A18" s="24" t="inlineStr">
        <is>
          <t>お教室の運営ガイド：https://gazeboplus.jp/guide/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2026-10-19T13:14:40Z</dcterms:created>
  <dcterms:modified xmlns:dcterms="http://purl.org/dc/terms/" xmlns:xsi="http://www.w3.org/2001/XMLSchema-instance" xsi:type="dcterms:W3CDTF">2026-10-19T13:14:40Z</dcterms:modified>
</cp:coreProperties>
</file>